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paldos 2019\raiz c\javier\UNIDAD DE PROYECTOS\UNIDAD DE PROYECTOS 2021\rendicion de cuentas 2020\LINKS A MEDIOS DE VERIFICACION\"/>
    </mc:Choice>
  </mc:AlternateContent>
  <bookViews>
    <workbookView xWindow="0" yWindow="0" windowWidth="23040" windowHeight="9408" firstSheet="5" activeTab="5"/>
  </bookViews>
  <sheets>
    <sheet name="Ingresos-Egresos" sheetId="1" r:id="rId1"/>
    <sheet name="Gasto Corriente-Inversion" sheetId="3" r:id="rId2"/>
    <sheet name="Presupuesto participativo" sheetId="2" r:id="rId3"/>
    <sheet name="PRESUPUESTO PLANIFICADO" sheetId="4" r:id="rId4"/>
    <sheet name="GRUPOS VULNERABLES" sheetId="5" r:id="rId5"/>
    <sheet name="CUMPLIM EJEC PRESUP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6" l="1"/>
  <c r="B11" i="6"/>
  <c r="D10" i="6"/>
  <c r="C9" i="6"/>
  <c r="D9" i="6" s="1"/>
  <c r="D8" i="6"/>
  <c r="C7" i="6"/>
  <c r="D7" i="6" s="1"/>
  <c r="B6" i="6"/>
  <c r="B5" i="6"/>
  <c r="D5" i="6" s="1"/>
  <c r="D4" i="6"/>
  <c r="D3" i="6"/>
  <c r="D2" i="6"/>
  <c r="B12" i="6" l="1"/>
  <c r="D11" i="6"/>
  <c r="C12" i="6"/>
  <c r="D6" i="6"/>
  <c r="D15" i="5"/>
  <c r="B15" i="5"/>
  <c r="D13" i="5"/>
  <c r="D14" i="5"/>
  <c r="D12" i="5"/>
  <c r="B46" i="3" l="1"/>
  <c r="G51" i="4" l="1"/>
  <c r="I47" i="4"/>
  <c r="I46" i="4"/>
  <c r="D111" i="4"/>
  <c r="I45" i="4"/>
  <c r="B12" i="2" l="1"/>
  <c r="B43" i="3"/>
  <c r="B10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14" i="3"/>
  <c r="A39" i="3"/>
  <c r="A40" i="3"/>
  <c r="A41" i="3"/>
  <c r="A36" i="3"/>
  <c r="A37" i="3"/>
  <c r="A38" i="3"/>
  <c r="A32" i="3"/>
  <c r="A33" i="3"/>
  <c r="A34" i="3"/>
  <c r="A35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14" i="3"/>
  <c r="B4" i="3"/>
  <c r="B5" i="3"/>
  <c r="B6" i="3"/>
  <c r="B7" i="3"/>
  <c r="B8" i="3"/>
  <c r="B3" i="3"/>
  <c r="B9" i="3" s="1"/>
  <c r="B2" i="3"/>
  <c r="B13" i="3" s="1"/>
  <c r="A4" i="3"/>
  <c r="A5" i="3"/>
  <c r="A6" i="3"/>
  <c r="A7" i="3"/>
  <c r="A8" i="3"/>
  <c r="A3" i="3"/>
  <c r="B9" i="2"/>
  <c r="B6" i="2"/>
  <c r="A6" i="2"/>
  <c r="B4" i="2"/>
  <c r="A4" i="2"/>
  <c r="B7" i="2"/>
  <c r="A7" i="2"/>
  <c r="B5" i="2"/>
  <c r="A5" i="2"/>
  <c r="B3" i="2"/>
  <c r="A3" i="2"/>
  <c r="A2" i="2"/>
  <c r="B42" i="3" l="1"/>
  <c r="B45" i="1"/>
  <c r="B34" i="1"/>
  <c r="G33" i="1"/>
  <c r="B24" i="1" s="1"/>
  <c r="G24" i="1"/>
  <c r="B18" i="1" s="1"/>
  <c r="B54" i="1" s="1"/>
  <c r="B13" i="1"/>
</calcChain>
</file>

<file path=xl/sharedStrings.xml><?xml version="1.0" encoding="utf-8"?>
<sst xmlns="http://schemas.openxmlformats.org/spreadsheetml/2006/main" count="554" uniqueCount="495">
  <si>
    <t>INGRESOS</t>
  </si>
  <si>
    <t>Nombre Partida</t>
  </si>
  <si>
    <t>COBRADO</t>
  </si>
  <si>
    <t xml:space="preserve">RENTAS DE MAQUINARIAS Y EQUIPOS </t>
  </si>
  <si>
    <t xml:space="preserve">Rentas de Vehículos </t>
  </si>
  <si>
    <t xml:space="preserve">APORTES A JUNTAS PARROQUIALES RURALES </t>
  </si>
  <si>
    <t xml:space="preserve">OTROS NO ESPECIFICADOS </t>
  </si>
  <si>
    <t>CONTRAPARTE COMUNIDADES</t>
  </si>
  <si>
    <t>ARRIENDO LOCALES COMERCIALES</t>
  </si>
  <si>
    <t xml:space="preserve">Ventas de Equipos, Sistemas y Paquetes Informáticos </t>
  </si>
  <si>
    <t>DEVOLUCION DE IVA</t>
  </si>
  <si>
    <t>SALDO EN BANCOS AL 31 DE DICIEMBRE DE 2019</t>
  </si>
  <si>
    <t xml:space="preserve">DE CUENTAS POR COBRAR CUOTA DE DICIEMBRE DE 2019 </t>
  </si>
  <si>
    <t>GASTOS</t>
  </si>
  <si>
    <t>PAGADO</t>
  </si>
  <si>
    <t>REMUNERACIONES AUTORIDADES Y SECRETARIO</t>
  </si>
  <si>
    <t>SUELDOS CORRIENTE</t>
  </si>
  <si>
    <t xml:space="preserve">ENERGÍA ELÉCTRICA </t>
  </si>
  <si>
    <t xml:space="preserve">TELECOMUNICACIONES </t>
  </si>
  <si>
    <t>DECIMOTERCER SUELDO [ Actividades del GAD ]</t>
  </si>
  <si>
    <t xml:space="preserve">COMISIONES BANCARIAS </t>
  </si>
  <si>
    <t>DECIMOCUARTO SUELDO [ Actividades del GAD ]</t>
  </si>
  <si>
    <t>AL GOBIERNO CENTRAL CONTRALORIA</t>
  </si>
  <si>
    <t>APORTE PATRONAL [ Actividades del GAD ]</t>
  </si>
  <si>
    <t xml:space="preserve">A GOBIERNOS AUTÓNOMOS DESCENTRALIZADOS CONAGOPARES </t>
  </si>
  <si>
    <t xml:space="preserve"> FONDO DE RESERVA [ Actividades del GAD ]</t>
  </si>
  <si>
    <t>REMUNERACIONES FUNCIONARIOS</t>
  </si>
  <si>
    <t>TRANSPORTE DE PERSONAL</t>
  </si>
  <si>
    <t>Edición, Impresión, Reproducción, Publicaciones, Suscripciones, Fotocopiado</t>
  </si>
  <si>
    <t>DIFUSION, INFORMACION Y PUBLICIDAD</t>
  </si>
  <si>
    <t>SUELDOS INVERSION</t>
  </si>
  <si>
    <t xml:space="preserve"> Servicios Personales Eventuales sin Relación de Dependencia</t>
  </si>
  <si>
    <t>Remuneraciones Unificadas [ Actividades del GAD ]</t>
  </si>
  <si>
    <t>VIÁTICOS Y SUBSISTENCIAS EN EL INTERIOR</t>
  </si>
  <si>
    <t>DECIMO TERCER SUELDO [ Actividades del GAD ]</t>
  </si>
  <si>
    <t>Gastos en Maquinaria y Equipos (Instalación, Mantenimiento y Reparaciones)</t>
  </si>
  <si>
    <t>DECIMO CUARTO SUELDO [ Actividades del GAD ]</t>
  </si>
  <si>
    <t xml:space="preserve">VEHÍCULOS (MANTENIMIENTO Y REPARACIÓN) </t>
  </si>
  <si>
    <t>Arrendamiento de volquetas para mantenimiento vial</t>
  </si>
  <si>
    <t>FONDOS DE RESERVA [ Actividades del GAD ]</t>
  </si>
  <si>
    <t>Honorarios por Contratos Civiles de Servicios</t>
  </si>
  <si>
    <t>DESARROLLO DE SISTEMAS INFORMÁTICOS, EQUIPOS Y SISTEMAS</t>
  </si>
  <si>
    <t>MANTENIMIENTO Y REPARACION DE EQUIPOS Y SIST. INFORMATICOS</t>
  </si>
  <si>
    <t>ALIMENTOS Y BEBIDAS</t>
  </si>
  <si>
    <t>Inventarios de Vestuario, Lencería, Prendas de Protección, Carpas y Otros</t>
  </si>
  <si>
    <t>Inventarios de Combustibles y Lubricantes</t>
  </si>
  <si>
    <t>MATERIALES DE OFICINA</t>
  </si>
  <si>
    <t>MATERIAL DE ASEO</t>
  </si>
  <si>
    <t>MATERIALES DE CONSTRUCCIÓN, ELÉCTRICOS, PLOMERÍA Y CARPINTERÍA</t>
  </si>
  <si>
    <t>MATERIALES DE CONSTRUCCION [ VULNERABLES ]</t>
  </si>
  <si>
    <t>Inventarios de Gastos para Situaciones de Emergencia</t>
  </si>
  <si>
    <t>Inventarios de Uniformes Deportivos</t>
  </si>
  <si>
    <t>MOBILIARIOS (sillas para comunidades, menaje centro infantil, carpas feria)</t>
  </si>
  <si>
    <t>Otros Impuestos, Tasas y Contribuciones</t>
  </si>
  <si>
    <t>Prepagos de Seguros</t>
  </si>
  <si>
    <t>Comisiones Bancarias</t>
  </si>
  <si>
    <t>Costas Judiciales, Trámites Notariales Legalización de Documentos</t>
  </si>
  <si>
    <t>Maquinarias y Equipos (motoguadaña, copiadora nueva)</t>
  </si>
  <si>
    <t xml:space="preserve">DE CUENTAS POR PAGAR </t>
  </si>
  <si>
    <t>TOTAL</t>
  </si>
  <si>
    <t>GASTO CORRIENTE</t>
  </si>
  <si>
    <t>GASTO INVERSION</t>
  </si>
  <si>
    <t>SUBTOTAL</t>
  </si>
  <si>
    <t>% DEL PRESPUESTO</t>
  </si>
  <si>
    <t>% PRESPUESTO PARTICIPATIVO ASIGNADO</t>
  </si>
  <si>
    <t xml:space="preserve"> </t>
  </si>
  <si>
    <t>PROFORMA PRESUPUESTARIA  AÑO 2020</t>
  </si>
  <si>
    <t xml:space="preserve">INGRESOS </t>
  </si>
  <si>
    <t>PARTIDAS</t>
  </si>
  <si>
    <t>DESCRIPCION</t>
  </si>
  <si>
    <t>INGRESOS CORRIENTES</t>
  </si>
  <si>
    <t>TASAS Y CONTRIBUCIONES</t>
  </si>
  <si>
    <t>1.3.01</t>
  </si>
  <si>
    <t>Tasas Generales</t>
  </si>
  <si>
    <t>1.3.01.03</t>
  </si>
  <si>
    <t>Ocupación de lugares públicos</t>
  </si>
  <si>
    <t>1.3.04</t>
  </si>
  <si>
    <t>Contribuciones</t>
  </si>
  <si>
    <t>1.3.04.99</t>
  </si>
  <si>
    <t>Otras Contribuciones Resolucion 5%</t>
  </si>
  <si>
    <t>VENTA DE BIENES Y SERVICIOS</t>
  </si>
  <si>
    <t>1.4.04</t>
  </si>
  <si>
    <t>Ventas no Industriales</t>
  </si>
  <si>
    <t>1.4.04.01</t>
  </si>
  <si>
    <t>Agropecuarios y Forestales</t>
  </si>
  <si>
    <t>1.4.04.99</t>
  </si>
  <si>
    <t>Otros Servicios Tecnologicos y Especializados. EERSA</t>
  </si>
  <si>
    <t>1.7</t>
  </si>
  <si>
    <t>RENTAS DE INVERSIONES Y MULTAS</t>
  </si>
  <si>
    <t>1.7.02</t>
  </si>
  <si>
    <t>RENTAS POR ARRENDAMIENTOS DE BIENES</t>
  </si>
  <si>
    <t>1.7.02.04</t>
  </si>
  <si>
    <t>Maquinarias y Equipos (Tractor Agricola- Camion- Retro)</t>
  </si>
  <si>
    <t>TRANSFERENCIAS Y DONACIONES CORRIENTES</t>
  </si>
  <si>
    <t>1.8.01</t>
  </si>
  <si>
    <t>TRANSFERENCIAS CORRIENTES DEL SECTOR PUBLICO</t>
  </si>
  <si>
    <t>1.8.01.01</t>
  </si>
  <si>
    <t>Del Gobierno Central</t>
  </si>
  <si>
    <t>1.8.01.01.01</t>
  </si>
  <si>
    <t>Del Gobierno Central MIES CIBV</t>
  </si>
  <si>
    <t>1.8.01.01.02</t>
  </si>
  <si>
    <t>Del Gobierno Central MIES Adulto Mayor</t>
  </si>
  <si>
    <t>1.8.01.01.03</t>
  </si>
  <si>
    <t>Del Gobierno Central MIES Proteccion Especial</t>
  </si>
  <si>
    <t>1.8.01.01.04</t>
  </si>
  <si>
    <t>Del Gobierno Central Ministerio del Ambiente</t>
  </si>
  <si>
    <t>1.8.01.01.05</t>
  </si>
  <si>
    <t>Del Gobierno Central a GAD Parroquiales</t>
  </si>
  <si>
    <t>1.8.01.01.06</t>
  </si>
  <si>
    <t>De Entidades Financieras Públicas BANCO DE DESARROLLO</t>
  </si>
  <si>
    <t>OTROS INGRESOS</t>
  </si>
  <si>
    <t>1.9.04</t>
  </si>
  <si>
    <t>Otros no operacionales</t>
  </si>
  <si>
    <t>1.9.04.99</t>
  </si>
  <si>
    <t>Otros no especificados</t>
  </si>
  <si>
    <t>INGRESOS DE CAPITAL</t>
  </si>
  <si>
    <t>TRANSFERENCIAS Y DONACIONES DE CAPITAL E INVERSION</t>
  </si>
  <si>
    <t>2.8.01</t>
  </si>
  <si>
    <t>Transferencias de Capital e Inversion del Sector Publico</t>
  </si>
  <si>
    <t>2.8.01.01</t>
  </si>
  <si>
    <t>2.8.10</t>
  </si>
  <si>
    <t>Compensacion del IVA</t>
  </si>
  <si>
    <t>2.8.10.03.001</t>
  </si>
  <si>
    <t>Del Presupuesto General del Estado a los GADS 2018-2019-2020</t>
  </si>
  <si>
    <t>INGRESOS DE FINANCIAMIENTO</t>
  </si>
  <si>
    <t>SALDOS DISPONIBLES</t>
  </si>
  <si>
    <t>3.7.01</t>
  </si>
  <si>
    <t>SALDOS EN CAJA BANCOS</t>
  </si>
  <si>
    <t>3.7.01.01</t>
  </si>
  <si>
    <t>DE FONDOS GOBIERNO CENTRAL GAD PUNGALA 2019</t>
  </si>
  <si>
    <t>3.8</t>
  </si>
  <si>
    <t>CUENTAS PENDIENTES POR COBRAR</t>
  </si>
  <si>
    <t>3.8.01</t>
  </si>
  <si>
    <t>Cuentas pendientes por cobrar</t>
  </si>
  <si>
    <t>3.8.01.01.04</t>
  </si>
  <si>
    <t>De cuentas por cobrar al MAE</t>
  </si>
  <si>
    <t>ASIGNADO</t>
  </si>
  <si>
    <t>GASTOS CORRIENTES</t>
  </si>
  <si>
    <t>Gastos de Personal</t>
  </si>
  <si>
    <t>5.1.01</t>
  </si>
  <si>
    <t>Remuneraciones Basicas</t>
  </si>
  <si>
    <t>5.1.01.05</t>
  </si>
  <si>
    <t>Remuneraciones Unificadas</t>
  </si>
  <si>
    <t>5.1.02</t>
  </si>
  <si>
    <t>Remuneraciones Complementarias</t>
  </si>
  <si>
    <t>5.1.02.03.</t>
  </si>
  <si>
    <t>Decimo Tercer Sueldo</t>
  </si>
  <si>
    <t>5.1.02.04</t>
  </si>
  <si>
    <t>Decimo Cuarto Sueldo</t>
  </si>
  <si>
    <t>5.1.05</t>
  </si>
  <si>
    <t>Remuneraciones Temporales</t>
  </si>
  <si>
    <t>5.1.05.10</t>
  </si>
  <si>
    <t>Servicios Personales por contrato</t>
  </si>
  <si>
    <t>5.1.06</t>
  </si>
  <si>
    <t>Aportes Patronales a la Seguridad Social</t>
  </si>
  <si>
    <t>5.1.06.01</t>
  </si>
  <si>
    <t>Aporte Patronal</t>
  </si>
  <si>
    <t>5.1.06.02</t>
  </si>
  <si>
    <t>Fondos de Reserva</t>
  </si>
  <si>
    <t>BIENES Y SERVICIOS DE CONSUMO</t>
  </si>
  <si>
    <t>5.3.01</t>
  </si>
  <si>
    <t>Servicios Basicos</t>
  </si>
  <si>
    <t>5.3.01.01</t>
  </si>
  <si>
    <t>Agua Potable</t>
  </si>
  <si>
    <t>5.3.01.04</t>
  </si>
  <si>
    <t>Energia Electrica</t>
  </si>
  <si>
    <t>5.3.01.05</t>
  </si>
  <si>
    <t>Telecomunicaciones</t>
  </si>
  <si>
    <t>5.3.02</t>
  </si>
  <si>
    <t>Servicios Generales</t>
  </si>
  <si>
    <t>5.3.02.01</t>
  </si>
  <si>
    <t>Transporte de Personal</t>
  </si>
  <si>
    <t>5.3.02.02</t>
  </si>
  <si>
    <t>Fletes y Maniobras</t>
  </si>
  <si>
    <t>5.3.02.04</t>
  </si>
  <si>
    <t>Edision, Impresión Reproduccion y Publicacion</t>
  </si>
  <si>
    <t>5.3.02.05</t>
  </si>
  <si>
    <t>Espectaculos Culturales y Sociales</t>
  </si>
  <si>
    <t>5.3.02.06</t>
  </si>
  <si>
    <t>Eventos Publicos Y Oficiales</t>
  </si>
  <si>
    <t>5.3.02.07</t>
  </si>
  <si>
    <t>Difusion, Informacion y Publicidad</t>
  </si>
  <si>
    <t>5.3.02.09</t>
  </si>
  <si>
    <t>Servicios de Aseo</t>
  </si>
  <si>
    <t>5.3.02.99</t>
  </si>
  <si>
    <t>Otros Servicios Generales</t>
  </si>
  <si>
    <t>5.3.03</t>
  </si>
  <si>
    <t>Traslados, Instalaciones, Viaticos y Subsistencias</t>
  </si>
  <si>
    <t>5.3.03.01</t>
  </si>
  <si>
    <t>Pasajes al Interior</t>
  </si>
  <si>
    <t>5.3.03.03</t>
  </si>
  <si>
    <t>Viaticos Subsistencias en el Interior</t>
  </si>
  <si>
    <t>5.3.04</t>
  </si>
  <si>
    <t>Instalacion Mantenimiento y Reparacion</t>
  </si>
  <si>
    <t>5.3.04.02</t>
  </si>
  <si>
    <t>Edificios, Locales y residencias</t>
  </si>
  <si>
    <t>5.3.04.05</t>
  </si>
  <si>
    <t>Gastos en Vehiculos</t>
  </si>
  <si>
    <t>5.3.05</t>
  </si>
  <si>
    <t>Arrendamiento de bienes</t>
  </si>
  <si>
    <t>5.3.05.05</t>
  </si>
  <si>
    <t>Vehiculos</t>
  </si>
  <si>
    <t>5.3.06</t>
  </si>
  <si>
    <t>Contratacion de Estudios e Investigacion</t>
  </si>
  <si>
    <t>5.3.06.03</t>
  </si>
  <si>
    <t>Servicios de Capacitacion</t>
  </si>
  <si>
    <t>5.3.07</t>
  </si>
  <si>
    <t>Gastos en Informatica</t>
  </si>
  <si>
    <t>5.3.07.01</t>
  </si>
  <si>
    <t>Desarrollo de Sistemas Informaticos</t>
  </si>
  <si>
    <t>5.3.07.04</t>
  </si>
  <si>
    <t>Mantenimeinto y Reparacion de Equipos y Sistemas Informaticos</t>
  </si>
  <si>
    <t>5.3.08</t>
  </si>
  <si>
    <t>Bienes de Uso y Consumo Corrientes</t>
  </si>
  <si>
    <t>5.3.08.02</t>
  </si>
  <si>
    <t>Vestuario,Lencería,PrendasdeProtecciónyAccesoriosparauniformesdelpersonaldeProtección,VigilanciaySeguridad.</t>
  </si>
  <si>
    <t>5.3.08.03</t>
  </si>
  <si>
    <t>Combustibles y Lubricantes</t>
  </si>
  <si>
    <t>5.3.08.04</t>
  </si>
  <si>
    <t>Materiales de Oficina</t>
  </si>
  <si>
    <t>5.3.08.05</t>
  </si>
  <si>
    <t xml:space="preserve">Materiales de aseo </t>
  </si>
  <si>
    <t>5.3.08.07</t>
  </si>
  <si>
    <t>Materiales de Impresión, Fotos, Reproduccion y Publicacion</t>
  </si>
  <si>
    <t>5.3.08.11</t>
  </si>
  <si>
    <t>Materiales de Construccion, Electricos, Plomeria y Carpinteria</t>
  </si>
  <si>
    <t>5.3.16</t>
  </si>
  <si>
    <t>Fondos de Reposición</t>
  </si>
  <si>
    <t>5.3.16.01</t>
  </si>
  <si>
    <t>Fondos de Reposición Cajas Chicas Institucionales</t>
  </si>
  <si>
    <t>5.6.</t>
  </si>
  <si>
    <t>GASTOS FINANCIEROS</t>
  </si>
  <si>
    <t>5.6.02.00</t>
  </si>
  <si>
    <t>Intereses y Otros Cargos de la Deuda Pública Interna</t>
  </si>
  <si>
    <t>5.6.02.01</t>
  </si>
  <si>
    <t>Sector Público Financiero Retroescavadora Interes</t>
  </si>
  <si>
    <t>OTROS GASTOS CORRIENTES</t>
  </si>
  <si>
    <t>5.7.02</t>
  </si>
  <si>
    <t>Seguros, Comisiones Financieras y Otros</t>
  </si>
  <si>
    <t>5.7.02.01</t>
  </si>
  <si>
    <t>Seguros</t>
  </si>
  <si>
    <t>5.7.02.03</t>
  </si>
  <si>
    <t>Comisiones Banacarias</t>
  </si>
  <si>
    <t>Comisiones Banacarias INFA</t>
  </si>
  <si>
    <t>TRANSFERENCIAS CORRIENTES</t>
  </si>
  <si>
    <t>5.8.01</t>
  </si>
  <si>
    <t>Transferencias Corrientes al Sector Publico</t>
  </si>
  <si>
    <t>5.8.01.02</t>
  </si>
  <si>
    <t>A entidades desentralizadas y Autonomas</t>
  </si>
  <si>
    <t>5.8.04.04</t>
  </si>
  <si>
    <t>A Gobiernos Autónomos Descentralizados (3%CONAGOPARE )</t>
  </si>
  <si>
    <t>5.8.02</t>
  </si>
  <si>
    <t>Donaciones Corrientes al Sector Privado Interno</t>
  </si>
  <si>
    <t>5.8.02.04</t>
  </si>
  <si>
    <t>Al Sector Privado no Financiero Contraloria.</t>
  </si>
  <si>
    <t>GASTOS DE INVERSION</t>
  </si>
  <si>
    <t>7.1</t>
  </si>
  <si>
    <t>GASTOS EN PERSONAL PARA INVERSION</t>
  </si>
  <si>
    <t>7.1.01</t>
  </si>
  <si>
    <t xml:space="preserve">Remuneraciones Basicas </t>
  </si>
  <si>
    <t>7.1.01.02</t>
  </si>
  <si>
    <t>Salarios</t>
  </si>
  <si>
    <t>7.1.02</t>
  </si>
  <si>
    <t>7.1.02.03</t>
  </si>
  <si>
    <t>7.1.02.04</t>
  </si>
  <si>
    <t>7.1.03</t>
  </si>
  <si>
    <t>Remuneraciones Compensatorias</t>
  </si>
  <si>
    <t>7.1.03.04</t>
  </si>
  <si>
    <t>Compensación por Transporte MIES</t>
  </si>
  <si>
    <t>7.1.05</t>
  </si>
  <si>
    <t>7.1.05.07</t>
  </si>
  <si>
    <t>Honorarios</t>
  </si>
  <si>
    <t>7.1.05.10</t>
  </si>
  <si>
    <t>Servicios Personales por Contrato</t>
  </si>
  <si>
    <t>7.1.06</t>
  </si>
  <si>
    <t>APORTES PATRONALES A LA SEGURIDAD SOCIAL</t>
  </si>
  <si>
    <t>7.1.06.01</t>
  </si>
  <si>
    <t>7.1.06.02</t>
  </si>
  <si>
    <t>Fondo de Reserva</t>
  </si>
  <si>
    <t>Remuneraciones Basicas MIES</t>
  </si>
  <si>
    <t>Salarios MIES</t>
  </si>
  <si>
    <t>Remuneraciones Complementarias MIES</t>
  </si>
  <si>
    <t>Decimo Tercer Sueldo  MIES</t>
  </si>
  <si>
    <t>Decimo Cuarto Sueldo MIES</t>
  </si>
  <si>
    <t>7.1.04</t>
  </si>
  <si>
    <t>Subsidios</t>
  </si>
  <si>
    <t>7.1.04.06</t>
  </si>
  <si>
    <t>Por Vacaciones</t>
  </si>
  <si>
    <t>APORTES PATRONALES A LA SEGURIDAD SOCIAL MIES</t>
  </si>
  <si>
    <t>Aporte Patronal MIES</t>
  </si>
  <si>
    <t>Fondo de Reserva MIES</t>
  </si>
  <si>
    <t>Indemnizaciones</t>
  </si>
  <si>
    <t>7.1.07.07</t>
  </si>
  <si>
    <t>Compensacion por vacaciones no Gozadas por cesacion</t>
  </si>
  <si>
    <t>7.1.07.11</t>
  </si>
  <si>
    <t>Indemnizaciones Laborales</t>
  </si>
  <si>
    <t>BIENES Y SERVICIOS PARA INVERSION</t>
  </si>
  <si>
    <t>7.3.01</t>
  </si>
  <si>
    <t>Servicios Basico</t>
  </si>
  <si>
    <t>7.3.01.04</t>
  </si>
  <si>
    <t>Energia Electrica MAE</t>
  </si>
  <si>
    <t>7.3.02</t>
  </si>
  <si>
    <t>7.3.02.01</t>
  </si>
  <si>
    <t>Edición, Impresión, Reproducción, Publicaciones, Suscripciones, Fotocopiado, Traducción, Empastado, Enmarcación, Serigrafía, Fotografía, Carnetización, Filmación e Imágenes Satelitales</t>
  </si>
  <si>
    <t>7.3.02.07</t>
  </si>
  <si>
    <t>7.3.02.12</t>
  </si>
  <si>
    <t>Investigaciones Profesionales y Exámenes de Laboratorio</t>
  </si>
  <si>
    <t>7.3.02.36</t>
  </si>
  <si>
    <t>Servicios en Plantaciones Forestales MAE</t>
  </si>
  <si>
    <t>7.3.02.99</t>
  </si>
  <si>
    <t>Otros Servicios JUNTA</t>
  </si>
  <si>
    <t>Otros Servicios MIES</t>
  </si>
  <si>
    <t>7.3.03</t>
  </si>
  <si>
    <t>TRASLADOS, INSTALACIONES, VIATICOS Y SUBSITENCIAS</t>
  </si>
  <si>
    <t>7.3.03.03</t>
  </si>
  <si>
    <t>7.3.04</t>
  </si>
  <si>
    <t>Instalaciones, Mantenimientos y Reparaciones</t>
  </si>
  <si>
    <t>7.3.04.04</t>
  </si>
  <si>
    <t>Maquinaria y Equipos</t>
  </si>
  <si>
    <t>7.3.04.05</t>
  </si>
  <si>
    <t>7.3.04.99</t>
  </si>
  <si>
    <t>Otras Instalaciones, mantenimientos y reparaciones.</t>
  </si>
  <si>
    <t>7.3.04.02</t>
  </si>
  <si>
    <t>Edificios, Locales y Residencias</t>
  </si>
  <si>
    <t>7.3.05</t>
  </si>
  <si>
    <t>ARRENDAMINETO DE BIENES</t>
  </si>
  <si>
    <t>7.3.05.01</t>
  </si>
  <si>
    <t xml:space="preserve">Terrenos (Arrendamientos) </t>
  </si>
  <si>
    <t>7.3.05.02</t>
  </si>
  <si>
    <t>7.3.05.04</t>
  </si>
  <si>
    <t>Maquinarias y Equipo</t>
  </si>
  <si>
    <t>7.3.05.05</t>
  </si>
  <si>
    <t>Vehículos</t>
  </si>
  <si>
    <t>Vehículos MAE</t>
  </si>
  <si>
    <t>7.3.06</t>
  </si>
  <si>
    <t>Contrataciones de Estudios e Investigaciones</t>
  </si>
  <si>
    <t xml:space="preserve">7.3.06.01 </t>
  </si>
  <si>
    <t>Consultoría, Asesoría e Investigación Especializada</t>
  </si>
  <si>
    <t>7.3.06.03</t>
  </si>
  <si>
    <t>7.3.06.04</t>
  </si>
  <si>
    <t>Fiscalizacion e Inspecciones Tecnicas</t>
  </si>
  <si>
    <t>7.3.06.05</t>
  </si>
  <si>
    <t>Estudios y Diseños de Proyectos</t>
  </si>
  <si>
    <t>7.3.07</t>
  </si>
  <si>
    <t>Gastos en Informática</t>
  </si>
  <si>
    <t>7.3.07.04</t>
  </si>
  <si>
    <t>Mantenimiento y Reparación de Equipos y Sistemas Informáticos</t>
  </si>
  <si>
    <t>7.3.08</t>
  </si>
  <si>
    <t>BIENES DE USO Y CONSUMO DE INVERSION</t>
  </si>
  <si>
    <t>7.3.08.01</t>
  </si>
  <si>
    <t>Alimentos y Bebidas JUNTA</t>
  </si>
  <si>
    <t>Alimentos y Bebidas MIES Proteccion Especial</t>
  </si>
  <si>
    <t>Alimentos y Bebidas MAE TALLERES</t>
  </si>
  <si>
    <t>7.3.08.02</t>
  </si>
  <si>
    <t>Vestuario, Lencería y Prendas de Protección</t>
  </si>
  <si>
    <t>Vestuario, Lencería y Prendas de Protección MAE</t>
  </si>
  <si>
    <t>7.3.08.03</t>
  </si>
  <si>
    <t>Combustibles y Lubricantes TRACTOR-CAMIONETA-RETROESCAVADORA</t>
  </si>
  <si>
    <t>7.3.08.04</t>
  </si>
  <si>
    <t xml:space="preserve">Materiales de Oficina </t>
  </si>
  <si>
    <t>7.3.08.05</t>
  </si>
  <si>
    <t xml:space="preserve">Materiales de Aseo  </t>
  </si>
  <si>
    <t>7,3,08,07</t>
  </si>
  <si>
    <t>Materiales  de Impresión, fotografía, reproducción, y publicaciones</t>
  </si>
  <si>
    <t>Materiales  de Impresión, fotografía, reproducción, y publicaciones PDOT</t>
  </si>
  <si>
    <t>7.3.08.12</t>
  </si>
  <si>
    <t>Materiales Didácticos GAD MIES</t>
  </si>
  <si>
    <t>Materiales Didácticos MIES CIBV</t>
  </si>
  <si>
    <t>7.3.08.13</t>
  </si>
  <si>
    <t>Repuestos y Accesorios</t>
  </si>
  <si>
    <t>7.3.08.27</t>
  </si>
  <si>
    <t>Uniformes Deportivos</t>
  </si>
  <si>
    <t>7.3.08.99</t>
  </si>
  <si>
    <t>Otros Bienes de Uso y Consumo de Inversion Artesanias</t>
  </si>
  <si>
    <t>Otros Bienes de Uso y Consumo de Inversion  GAD PUNGALA</t>
  </si>
  <si>
    <t>7.3.08.11</t>
  </si>
  <si>
    <t>Materiales de Construcción, Eléctricos, Plomería y Carpintería</t>
  </si>
  <si>
    <t>Materiales de Construcción, Eléctricos, Plomería y Carpintería CONSEP</t>
  </si>
  <si>
    <t>7.3.08.14</t>
  </si>
  <si>
    <t>Suministros por Actividades Agropecuarias, Pesca y caza CONSEP</t>
  </si>
  <si>
    <t>Suministros por Actividades Agropecuarias, Pesca y caza BUEN VIVIR</t>
  </si>
  <si>
    <t>7.3.15</t>
  </si>
  <si>
    <t>BIENES BIOLOGICOS NO DEPRECIABLES</t>
  </si>
  <si>
    <t>7.3.15.12</t>
  </si>
  <si>
    <t xml:space="preserve">Semovientes </t>
  </si>
  <si>
    <t>7.3.15.14</t>
  </si>
  <si>
    <t>Acuaticos</t>
  </si>
  <si>
    <t>7.3.15.15</t>
  </si>
  <si>
    <t>Plantas</t>
  </si>
  <si>
    <t>7.3.99</t>
  </si>
  <si>
    <t>ASIGNACIONES A DISTRIBUIR</t>
  </si>
  <si>
    <t>7.3.99.01.001</t>
  </si>
  <si>
    <t>Asiganciones a Distribuir Bienes y Servicios de Inversion</t>
  </si>
  <si>
    <t>7.5</t>
  </si>
  <si>
    <t>OBRAS PUBLICAS</t>
  </si>
  <si>
    <t>7.5.01</t>
  </si>
  <si>
    <t>Obras de Infraestructura</t>
  </si>
  <si>
    <t>7.5.01.02</t>
  </si>
  <si>
    <t>De Riego y Manejo de Aguas</t>
  </si>
  <si>
    <t>7.5.01.03</t>
  </si>
  <si>
    <t>De Alcantarillado</t>
  </si>
  <si>
    <t>7.5.01.04</t>
  </si>
  <si>
    <t>De Urbanización y Embellecimiento</t>
  </si>
  <si>
    <t>7.5.01.99</t>
  </si>
  <si>
    <t>Otras Obras de Infraestructura</t>
  </si>
  <si>
    <t>7.5.05</t>
  </si>
  <si>
    <t>Mantenimiento y Reparaciones</t>
  </si>
  <si>
    <t>7.5.05.01</t>
  </si>
  <si>
    <t>En Obras de Infraestructura</t>
  </si>
  <si>
    <t>7.7</t>
  </si>
  <si>
    <t>OTROS GASTOS DE INVERSION</t>
  </si>
  <si>
    <t>7.7.02</t>
  </si>
  <si>
    <t>Seguros, Costos Financieros y Otros Gastos</t>
  </si>
  <si>
    <t>7.7.02.01</t>
  </si>
  <si>
    <t>7.7.02.03</t>
  </si>
  <si>
    <t>7.8</t>
  </si>
  <si>
    <t>TRANSFERENCIAS O DONACIONES PARA INVERSIÓN</t>
  </si>
  <si>
    <t>7.8.01</t>
  </si>
  <si>
    <t>Transferencias o Donaciones para Inversión al Sector Público</t>
  </si>
  <si>
    <t>7.8.01.04</t>
  </si>
  <si>
    <t>A Gobiernos Autónomos Descentralizados</t>
  </si>
  <si>
    <t>GASTOS DE CAPITAL</t>
  </si>
  <si>
    <t>ACTIVOS DE LARGA DURACION</t>
  </si>
  <si>
    <t>8.4.01</t>
  </si>
  <si>
    <t>Bienes Muebles</t>
  </si>
  <si>
    <t>8.4.01.03</t>
  </si>
  <si>
    <t>Mobiliario Comunidades</t>
  </si>
  <si>
    <t>8.4.01.04</t>
  </si>
  <si>
    <t>Maquinarias y Equipos</t>
  </si>
  <si>
    <t>8.4.01.05</t>
  </si>
  <si>
    <t>Vehiculos MOTO</t>
  </si>
  <si>
    <t>Vehiculos RETROESCAVADORA</t>
  </si>
  <si>
    <t>8.4.01.07</t>
  </si>
  <si>
    <t xml:space="preserve">Equipos, sistemas y Paquetes Informáticos </t>
  </si>
  <si>
    <t>Equipos, sistemas y Paquetes Informáticos MAE</t>
  </si>
  <si>
    <t>8.4.02</t>
  </si>
  <si>
    <t>Bienes Inmuebles</t>
  </si>
  <si>
    <t>8.4.02.01</t>
  </si>
  <si>
    <t>Terrenos</t>
  </si>
  <si>
    <t>8.4.05</t>
  </si>
  <si>
    <t>Bienes Biologicos</t>
  </si>
  <si>
    <t>8.4.05.15</t>
  </si>
  <si>
    <t>APLICACION DEL FINANCIAMIENTO</t>
  </si>
  <si>
    <t>9.6</t>
  </si>
  <si>
    <t>AMORTIZACION DE LA DEUDA PUBLICA</t>
  </si>
  <si>
    <t>9.6.02</t>
  </si>
  <si>
    <t>Amortización Deuda Interna</t>
  </si>
  <si>
    <t>9.06.02.01</t>
  </si>
  <si>
    <t>Al Sector Público Financiero</t>
  </si>
  <si>
    <t>PASIVO CIRCULANTE</t>
  </si>
  <si>
    <t>9.7.01</t>
  </si>
  <si>
    <t>Deuda Flotante</t>
  </si>
  <si>
    <t>9.7.01.01</t>
  </si>
  <si>
    <t>De Cuentas por Pagar</t>
  </si>
  <si>
    <t>9.7.01.01.02</t>
  </si>
  <si>
    <t>De Cuentas por Pagar MAE</t>
  </si>
  <si>
    <t>Sr. Efrain Allaica</t>
  </si>
  <si>
    <t>Sr. Mario Maza</t>
  </si>
  <si>
    <t xml:space="preserve">PRESIDENTE </t>
  </si>
  <si>
    <t>VICEPRESIDENTE</t>
  </si>
  <si>
    <t>Sr. Segundo Caz</t>
  </si>
  <si>
    <t>Sr. Juan Guallan</t>
  </si>
  <si>
    <t xml:space="preserve"> VOCAL </t>
  </si>
  <si>
    <t xml:space="preserve"> VOCAL</t>
  </si>
  <si>
    <t>Sra. Eva Yugsan</t>
  </si>
  <si>
    <t xml:space="preserve">Lcdo. Danny Barreno </t>
  </si>
  <si>
    <t>VOCAL</t>
  </si>
  <si>
    <t>TESORERO</t>
  </si>
  <si>
    <t xml:space="preserve">TOTAL PRESUPUESTO GAD </t>
  </si>
  <si>
    <t>TOTAL CORRIENTE</t>
  </si>
  <si>
    <t>% EJECUCION PRESUPUESTARIA</t>
  </si>
  <si>
    <t>GRUPOS VULNERABLES</t>
  </si>
  <si>
    <t>NIÑOS DE 1 A 17 AÑOS</t>
  </si>
  <si>
    <t>ADULTOS MAYORES</t>
  </si>
  <si>
    <t>RESTOS DE SECTORES P</t>
  </si>
  <si>
    <t>INVERSION GRUPOS VULNERABLES</t>
  </si>
  <si>
    <t>%</t>
  </si>
  <si>
    <t>Alimentos (KITS)</t>
  </si>
  <si>
    <t>Centros de Desarrollo Infantil</t>
  </si>
  <si>
    <t>Personal de Erradicación de Trabajo Infantil (ETI)</t>
  </si>
  <si>
    <t>DISTRIBUCION</t>
  </si>
  <si>
    <t>PROYECTOS</t>
  </si>
  <si>
    <t>PRESUPUESTO FINAL 2020</t>
  </si>
  <si>
    <t>PRESUPUESTO EJECUTADO</t>
  </si>
  <si>
    <t>% EJECUCION</t>
  </si>
  <si>
    <t>DIFUSION DE ATRACTIVOS TURISTICOS Y CULTURALES DE LA PARROQUIA</t>
  </si>
  <si>
    <t>ATENCION A GRUPOS PRIORITARIOS</t>
  </si>
  <si>
    <t xml:space="preserve">Prevención de desastres naturales y enfermedades de contagio masivo a la población </t>
  </si>
  <si>
    <t>capacitación para el fortalecimiento de las capacidades administrativas y técnicas de los líderes locales</t>
  </si>
  <si>
    <t xml:space="preserve">PROYECTO DE RECUPERACION DE LA COBERTURA VEGETAL ESTABILIZACION DE TALUDES </t>
  </si>
  <si>
    <t>PROYECTO DE MEJORAMIENTO DE CAPAS DE RODADURA</t>
  </si>
  <si>
    <t>IMPLEMENTACION DE SISTEMAS DE ABREVADERO COMUNITARIOS</t>
  </si>
  <si>
    <t>PROYECTO DE MEJORAMIENTO DE CENTROS DE CAPACITACION E INFARESTRUCTURA COMUNAL</t>
  </si>
  <si>
    <t>PLANIFICACION PARTICIPATIVA DEL DESARROLLO</t>
  </si>
  <si>
    <t>SEGUROS, SISTEMAS INFORMATICOS, MOBILIARIOS, MANTENIMIENTO Y COMBUSTIBLE CAMIONETA Y CAMION, MATERIALES DE OFICINA,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</si>
</sst>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sz val="10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  <xf numFmtId="43" fontId="1" fillId="0" borderId="0" xfId="1" applyFont="1"/>
    <xf numFmtId="43" fontId="2" fillId="2" borderId="0" xfId="1" applyFont="1" applyFill="1"/>
    <xf numFmtId="164" fontId="0" fillId="0" borderId="0" xfId="0" applyNumberFormat="1"/>
    <xf numFmtId="43" fontId="4" fillId="0" borderId="0" xfId="1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43" fontId="0" fillId="0" borderId="0" xfId="0" applyNumberFormat="1"/>
    <xf numFmtId="43" fontId="2" fillId="0" borderId="0" xfId="0" applyNumberFormat="1" applyFont="1"/>
    <xf numFmtId="0" fontId="0" fillId="0" borderId="0" xfId="0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6" fillId="5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0" fillId="0" borderId="0" xfId="0" applyAlignment="1">
      <alignment horizontal="right" vertical="center"/>
    </xf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0" fillId="10" borderId="0" xfId="0" applyFill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32" workbookViewId="0">
      <selection activeCell="D62" sqref="D62"/>
    </sheetView>
  </sheetViews>
  <sheetFormatPr baseColWidth="10" defaultRowHeight="14.4" x14ac:dyDescent="0.3"/>
  <cols>
    <col min="1" max="1" width="69" bestFit="1" customWidth="1"/>
    <col min="6" max="6" width="42" bestFit="1" customWidth="1"/>
    <col min="257" max="257" width="69" bestFit="1" customWidth="1"/>
    <col min="262" max="262" width="42" bestFit="1" customWidth="1"/>
    <col min="513" max="513" width="69" bestFit="1" customWidth="1"/>
    <col min="518" max="518" width="42" bestFit="1" customWidth="1"/>
    <col min="769" max="769" width="69" bestFit="1" customWidth="1"/>
    <col min="774" max="774" width="42" bestFit="1" customWidth="1"/>
    <col min="1025" max="1025" width="69" bestFit="1" customWidth="1"/>
    <col min="1030" max="1030" width="42" bestFit="1" customWidth="1"/>
    <col min="1281" max="1281" width="69" bestFit="1" customWidth="1"/>
    <col min="1286" max="1286" width="42" bestFit="1" customWidth="1"/>
    <col min="1537" max="1537" width="69" bestFit="1" customWidth="1"/>
    <col min="1542" max="1542" width="42" bestFit="1" customWidth="1"/>
    <col min="1793" max="1793" width="69" bestFit="1" customWidth="1"/>
    <col min="1798" max="1798" width="42" bestFit="1" customWidth="1"/>
    <col min="2049" max="2049" width="69" bestFit="1" customWidth="1"/>
    <col min="2054" max="2054" width="42" bestFit="1" customWidth="1"/>
    <col min="2305" max="2305" width="69" bestFit="1" customWidth="1"/>
    <col min="2310" max="2310" width="42" bestFit="1" customWidth="1"/>
    <col min="2561" max="2561" width="69" bestFit="1" customWidth="1"/>
    <col min="2566" max="2566" width="42" bestFit="1" customWidth="1"/>
    <col min="2817" max="2817" width="69" bestFit="1" customWidth="1"/>
    <col min="2822" max="2822" width="42" bestFit="1" customWidth="1"/>
    <col min="3073" max="3073" width="69" bestFit="1" customWidth="1"/>
    <col min="3078" max="3078" width="42" bestFit="1" customWidth="1"/>
    <col min="3329" max="3329" width="69" bestFit="1" customWidth="1"/>
    <col min="3334" max="3334" width="42" bestFit="1" customWidth="1"/>
    <col min="3585" max="3585" width="69" bestFit="1" customWidth="1"/>
    <col min="3590" max="3590" width="42" bestFit="1" customWidth="1"/>
    <col min="3841" max="3841" width="69" bestFit="1" customWidth="1"/>
    <col min="3846" max="3846" width="42" bestFit="1" customWidth="1"/>
    <col min="4097" max="4097" width="69" bestFit="1" customWidth="1"/>
    <col min="4102" max="4102" width="42" bestFit="1" customWidth="1"/>
    <col min="4353" max="4353" width="69" bestFit="1" customWidth="1"/>
    <col min="4358" max="4358" width="42" bestFit="1" customWidth="1"/>
    <col min="4609" max="4609" width="69" bestFit="1" customWidth="1"/>
    <col min="4614" max="4614" width="42" bestFit="1" customWidth="1"/>
    <col min="4865" max="4865" width="69" bestFit="1" customWidth="1"/>
    <col min="4870" max="4870" width="42" bestFit="1" customWidth="1"/>
    <col min="5121" max="5121" width="69" bestFit="1" customWidth="1"/>
    <col min="5126" max="5126" width="42" bestFit="1" customWidth="1"/>
    <col min="5377" max="5377" width="69" bestFit="1" customWidth="1"/>
    <col min="5382" max="5382" width="42" bestFit="1" customWidth="1"/>
    <col min="5633" max="5633" width="69" bestFit="1" customWidth="1"/>
    <col min="5638" max="5638" width="42" bestFit="1" customWidth="1"/>
    <col min="5889" max="5889" width="69" bestFit="1" customWidth="1"/>
    <col min="5894" max="5894" width="42" bestFit="1" customWidth="1"/>
    <col min="6145" max="6145" width="69" bestFit="1" customWidth="1"/>
    <col min="6150" max="6150" width="42" bestFit="1" customWidth="1"/>
    <col min="6401" max="6401" width="69" bestFit="1" customWidth="1"/>
    <col min="6406" max="6406" width="42" bestFit="1" customWidth="1"/>
    <col min="6657" max="6657" width="69" bestFit="1" customWidth="1"/>
    <col min="6662" max="6662" width="42" bestFit="1" customWidth="1"/>
    <col min="6913" max="6913" width="69" bestFit="1" customWidth="1"/>
    <col min="6918" max="6918" width="42" bestFit="1" customWidth="1"/>
    <col min="7169" max="7169" width="69" bestFit="1" customWidth="1"/>
    <col min="7174" max="7174" width="42" bestFit="1" customWidth="1"/>
    <col min="7425" max="7425" width="69" bestFit="1" customWidth="1"/>
    <col min="7430" max="7430" width="42" bestFit="1" customWidth="1"/>
    <col min="7681" max="7681" width="69" bestFit="1" customWidth="1"/>
    <col min="7686" max="7686" width="42" bestFit="1" customWidth="1"/>
    <col min="7937" max="7937" width="69" bestFit="1" customWidth="1"/>
    <col min="7942" max="7942" width="42" bestFit="1" customWidth="1"/>
    <col min="8193" max="8193" width="69" bestFit="1" customWidth="1"/>
    <col min="8198" max="8198" width="42" bestFit="1" customWidth="1"/>
    <col min="8449" max="8449" width="69" bestFit="1" customWidth="1"/>
    <col min="8454" max="8454" width="42" bestFit="1" customWidth="1"/>
    <col min="8705" max="8705" width="69" bestFit="1" customWidth="1"/>
    <col min="8710" max="8710" width="42" bestFit="1" customWidth="1"/>
    <col min="8961" max="8961" width="69" bestFit="1" customWidth="1"/>
    <col min="8966" max="8966" width="42" bestFit="1" customWidth="1"/>
    <col min="9217" max="9217" width="69" bestFit="1" customWidth="1"/>
    <col min="9222" max="9222" width="42" bestFit="1" customWidth="1"/>
    <col min="9473" max="9473" width="69" bestFit="1" customWidth="1"/>
    <col min="9478" max="9478" width="42" bestFit="1" customWidth="1"/>
    <col min="9729" max="9729" width="69" bestFit="1" customWidth="1"/>
    <col min="9734" max="9734" width="42" bestFit="1" customWidth="1"/>
    <col min="9985" max="9985" width="69" bestFit="1" customWidth="1"/>
    <col min="9990" max="9990" width="42" bestFit="1" customWidth="1"/>
    <col min="10241" max="10241" width="69" bestFit="1" customWidth="1"/>
    <col min="10246" max="10246" width="42" bestFit="1" customWidth="1"/>
    <col min="10497" max="10497" width="69" bestFit="1" customWidth="1"/>
    <col min="10502" max="10502" width="42" bestFit="1" customWidth="1"/>
    <col min="10753" max="10753" width="69" bestFit="1" customWidth="1"/>
    <col min="10758" max="10758" width="42" bestFit="1" customWidth="1"/>
    <col min="11009" max="11009" width="69" bestFit="1" customWidth="1"/>
    <col min="11014" max="11014" width="42" bestFit="1" customWidth="1"/>
    <col min="11265" max="11265" width="69" bestFit="1" customWidth="1"/>
    <col min="11270" max="11270" width="42" bestFit="1" customWidth="1"/>
    <col min="11521" max="11521" width="69" bestFit="1" customWidth="1"/>
    <col min="11526" max="11526" width="42" bestFit="1" customWidth="1"/>
    <col min="11777" max="11777" width="69" bestFit="1" customWidth="1"/>
    <col min="11782" max="11782" width="42" bestFit="1" customWidth="1"/>
    <col min="12033" max="12033" width="69" bestFit="1" customWidth="1"/>
    <col min="12038" max="12038" width="42" bestFit="1" customWidth="1"/>
    <col min="12289" max="12289" width="69" bestFit="1" customWidth="1"/>
    <col min="12294" max="12294" width="42" bestFit="1" customWidth="1"/>
    <col min="12545" max="12545" width="69" bestFit="1" customWidth="1"/>
    <col min="12550" max="12550" width="42" bestFit="1" customWidth="1"/>
    <col min="12801" max="12801" width="69" bestFit="1" customWidth="1"/>
    <col min="12806" max="12806" width="42" bestFit="1" customWidth="1"/>
    <col min="13057" max="13057" width="69" bestFit="1" customWidth="1"/>
    <col min="13062" max="13062" width="42" bestFit="1" customWidth="1"/>
    <col min="13313" max="13313" width="69" bestFit="1" customWidth="1"/>
    <col min="13318" max="13318" width="42" bestFit="1" customWidth="1"/>
    <col min="13569" max="13569" width="69" bestFit="1" customWidth="1"/>
    <col min="13574" max="13574" width="42" bestFit="1" customWidth="1"/>
    <col min="13825" max="13825" width="69" bestFit="1" customWidth="1"/>
    <col min="13830" max="13830" width="42" bestFit="1" customWidth="1"/>
    <col min="14081" max="14081" width="69" bestFit="1" customWidth="1"/>
    <col min="14086" max="14086" width="42" bestFit="1" customWidth="1"/>
    <col min="14337" max="14337" width="69" bestFit="1" customWidth="1"/>
    <col min="14342" max="14342" width="42" bestFit="1" customWidth="1"/>
    <col min="14593" max="14593" width="69" bestFit="1" customWidth="1"/>
    <col min="14598" max="14598" width="42" bestFit="1" customWidth="1"/>
    <col min="14849" max="14849" width="69" bestFit="1" customWidth="1"/>
    <col min="14854" max="14854" width="42" bestFit="1" customWidth="1"/>
    <col min="15105" max="15105" width="69" bestFit="1" customWidth="1"/>
    <col min="15110" max="15110" width="42" bestFit="1" customWidth="1"/>
    <col min="15361" max="15361" width="69" bestFit="1" customWidth="1"/>
    <col min="15366" max="15366" width="42" bestFit="1" customWidth="1"/>
    <col min="15617" max="15617" width="69" bestFit="1" customWidth="1"/>
    <col min="15622" max="15622" width="42" bestFit="1" customWidth="1"/>
    <col min="15873" max="15873" width="69" bestFit="1" customWidth="1"/>
    <col min="15878" max="15878" width="42" bestFit="1" customWidth="1"/>
    <col min="16129" max="16129" width="69" bestFit="1" customWidth="1"/>
    <col min="16134" max="16134" width="42" bestFit="1" customWidth="1"/>
  </cols>
  <sheetData>
    <row r="1" spans="1:2" x14ac:dyDescent="0.3">
      <c r="A1" s="21" t="s">
        <v>0</v>
      </c>
      <c r="B1" s="21"/>
    </row>
    <row r="2" spans="1:2" x14ac:dyDescent="0.3">
      <c r="A2" s="2" t="s">
        <v>1</v>
      </c>
      <c r="B2" s="3" t="s">
        <v>2</v>
      </c>
    </row>
    <row r="3" spans="1:2" x14ac:dyDescent="0.3">
      <c r="A3" t="s">
        <v>3</v>
      </c>
      <c r="B3" s="4">
        <v>1277.43</v>
      </c>
    </row>
    <row r="4" spans="1:2" x14ac:dyDescent="0.3">
      <c r="A4" t="s">
        <v>4</v>
      </c>
      <c r="B4" s="4">
        <v>281.25</v>
      </c>
    </row>
    <row r="5" spans="1:2" x14ac:dyDescent="0.3">
      <c r="A5" t="s">
        <v>5</v>
      </c>
      <c r="B5" s="4">
        <v>187569.93</v>
      </c>
    </row>
    <row r="6" spans="1:2" x14ac:dyDescent="0.3">
      <c r="A6" t="s">
        <v>6</v>
      </c>
      <c r="B6" s="4">
        <v>431.05999999999995</v>
      </c>
    </row>
    <row r="7" spans="1:2" x14ac:dyDescent="0.3">
      <c r="A7" t="s">
        <v>7</v>
      </c>
      <c r="B7" s="4">
        <v>176.3</v>
      </c>
    </row>
    <row r="8" spans="1:2" x14ac:dyDescent="0.3">
      <c r="A8" t="s">
        <v>8</v>
      </c>
      <c r="B8" s="4">
        <v>185.71</v>
      </c>
    </row>
    <row r="9" spans="1:2" x14ac:dyDescent="0.3">
      <c r="A9" t="s">
        <v>9</v>
      </c>
      <c r="B9" s="4">
        <v>446.43</v>
      </c>
    </row>
    <row r="10" spans="1:2" x14ac:dyDescent="0.3">
      <c r="A10" t="s">
        <v>10</v>
      </c>
      <c r="B10" s="4">
        <v>17733.810000000001</v>
      </c>
    </row>
    <row r="11" spans="1:2" x14ac:dyDescent="0.3">
      <c r="A11" t="s">
        <v>11</v>
      </c>
      <c r="B11" s="4">
        <v>20132.009999999998</v>
      </c>
    </row>
    <row r="12" spans="1:2" x14ac:dyDescent="0.3">
      <c r="A12" t="s">
        <v>12</v>
      </c>
      <c r="B12" s="4">
        <v>21688.51</v>
      </c>
    </row>
    <row r="13" spans="1:2" x14ac:dyDescent="0.3">
      <c r="B13" s="5">
        <f>SUM(B3:B12)</f>
        <v>249922.43999999997</v>
      </c>
    </row>
    <row r="16" spans="1:2" x14ac:dyDescent="0.3">
      <c r="A16" s="21" t="s">
        <v>13</v>
      </c>
      <c r="B16" s="21"/>
    </row>
    <row r="17" spans="1:10" x14ac:dyDescent="0.3">
      <c r="A17" s="2" t="s">
        <v>1</v>
      </c>
      <c r="B17" s="3" t="s">
        <v>14</v>
      </c>
    </row>
    <row r="18" spans="1:10" x14ac:dyDescent="0.3">
      <c r="A18" t="s">
        <v>15</v>
      </c>
      <c r="B18" s="4">
        <f>+G24</f>
        <v>63277.299999999996</v>
      </c>
      <c r="F18" t="s">
        <v>16</v>
      </c>
    </row>
    <row r="19" spans="1:10" x14ac:dyDescent="0.3">
      <c r="A19" t="s">
        <v>17</v>
      </c>
      <c r="B19" s="4">
        <v>399.9</v>
      </c>
      <c r="F19" t="s">
        <v>15</v>
      </c>
      <c r="G19">
        <v>47251</v>
      </c>
      <c r="J19" s="6"/>
    </row>
    <row r="20" spans="1:10" x14ac:dyDescent="0.3">
      <c r="A20" t="s">
        <v>18</v>
      </c>
      <c r="B20" s="4">
        <v>901.14</v>
      </c>
      <c r="F20" t="s">
        <v>19</v>
      </c>
      <c r="G20">
        <v>4072.17</v>
      </c>
      <c r="J20" s="6"/>
    </row>
    <row r="21" spans="1:10" x14ac:dyDescent="0.3">
      <c r="A21" t="s">
        <v>20</v>
      </c>
      <c r="B21" s="4">
        <v>66.25</v>
      </c>
      <c r="F21" t="s">
        <v>21</v>
      </c>
      <c r="G21">
        <v>2384.88</v>
      </c>
      <c r="J21" s="6"/>
    </row>
    <row r="22" spans="1:10" x14ac:dyDescent="0.3">
      <c r="A22" t="s">
        <v>22</v>
      </c>
      <c r="B22" s="4">
        <v>2868.36</v>
      </c>
      <c r="F22" t="s">
        <v>23</v>
      </c>
      <c r="G22">
        <v>5996.21</v>
      </c>
      <c r="J22" s="6"/>
    </row>
    <row r="23" spans="1:10" x14ac:dyDescent="0.3">
      <c r="A23" t="s">
        <v>24</v>
      </c>
      <c r="B23" s="4">
        <v>5627.08</v>
      </c>
      <c r="F23" t="s">
        <v>25</v>
      </c>
      <c r="G23">
        <v>3573.04</v>
      </c>
      <c r="J23" s="6"/>
    </row>
    <row r="24" spans="1:10" x14ac:dyDescent="0.3">
      <c r="A24" t="s">
        <v>26</v>
      </c>
      <c r="B24" s="4">
        <f>+G33</f>
        <v>55887.12</v>
      </c>
      <c r="G24">
        <f>SUM(G19:G23)</f>
        <v>63277.299999999996</v>
      </c>
    </row>
    <row r="25" spans="1:10" x14ac:dyDescent="0.3">
      <c r="A25" t="s">
        <v>27</v>
      </c>
      <c r="B25" s="4">
        <v>2</v>
      </c>
    </row>
    <row r="26" spans="1:10" x14ac:dyDescent="0.3">
      <c r="A26" t="s">
        <v>28</v>
      </c>
      <c r="B26" s="4">
        <v>1139.96</v>
      </c>
    </row>
    <row r="27" spans="1:10" x14ac:dyDescent="0.3">
      <c r="A27" t="s">
        <v>29</v>
      </c>
      <c r="B27" s="4">
        <v>4079.61</v>
      </c>
      <c r="F27" t="s">
        <v>30</v>
      </c>
    </row>
    <row r="28" spans="1:10" x14ac:dyDescent="0.3">
      <c r="A28" t="s">
        <v>31</v>
      </c>
      <c r="B28" s="4">
        <v>14436.6</v>
      </c>
      <c r="F28" t="s">
        <v>32</v>
      </c>
      <c r="G28">
        <v>41875.660000000003</v>
      </c>
    </row>
    <row r="29" spans="1:10" x14ac:dyDescent="0.3">
      <c r="A29" t="s">
        <v>33</v>
      </c>
      <c r="B29" s="4">
        <v>22</v>
      </c>
      <c r="F29" t="s">
        <v>34</v>
      </c>
      <c r="G29">
        <v>3522.72</v>
      </c>
    </row>
    <row r="30" spans="1:10" x14ac:dyDescent="0.3">
      <c r="A30" t="s">
        <v>35</v>
      </c>
      <c r="B30" s="4">
        <v>6857.53</v>
      </c>
      <c r="F30" t="s">
        <v>36</v>
      </c>
      <c r="G30">
        <v>2149.52</v>
      </c>
    </row>
    <row r="31" spans="1:10" x14ac:dyDescent="0.3">
      <c r="A31" t="s">
        <v>37</v>
      </c>
      <c r="B31" s="4">
        <v>5123.4799999999996</v>
      </c>
      <c r="F31" t="s">
        <v>23</v>
      </c>
      <c r="G31">
        <v>5093.05</v>
      </c>
    </row>
    <row r="32" spans="1:10" x14ac:dyDescent="0.3">
      <c r="A32" t="s">
        <v>38</v>
      </c>
      <c r="B32" s="4">
        <v>4040</v>
      </c>
      <c r="F32" t="s">
        <v>39</v>
      </c>
      <c r="G32">
        <v>3246.17</v>
      </c>
    </row>
    <row r="33" spans="1:7" x14ac:dyDescent="0.3">
      <c r="A33" t="s">
        <v>40</v>
      </c>
      <c r="B33" s="4">
        <v>1050</v>
      </c>
      <c r="G33">
        <f>SUM(G28:G32)</f>
        <v>55887.12</v>
      </c>
    </row>
    <row r="34" spans="1:7" x14ac:dyDescent="0.3">
      <c r="A34" t="s">
        <v>41</v>
      </c>
      <c r="B34" s="4">
        <f>20.96+224+1949.76</f>
        <v>2194.7199999999998</v>
      </c>
    </row>
    <row r="35" spans="1:7" x14ac:dyDescent="0.3">
      <c r="A35" t="s">
        <v>42</v>
      </c>
      <c r="B35" s="4">
        <v>636.44000000000005</v>
      </c>
    </row>
    <row r="36" spans="1:7" x14ac:dyDescent="0.3">
      <c r="A36" t="s">
        <v>43</v>
      </c>
      <c r="B36" s="4">
        <v>2933.68</v>
      </c>
    </row>
    <row r="37" spans="1:7" x14ac:dyDescent="0.3">
      <c r="A37" t="s">
        <v>44</v>
      </c>
      <c r="B37" s="4">
        <v>1050</v>
      </c>
    </row>
    <row r="38" spans="1:7" x14ac:dyDescent="0.3">
      <c r="A38" t="s">
        <v>45</v>
      </c>
      <c r="B38" s="4">
        <v>8478.34</v>
      </c>
    </row>
    <row r="39" spans="1:7" x14ac:dyDescent="0.3">
      <c r="A39" t="s">
        <v>46</v>
      </c>
      <c r="B39" s="4">
        <v>800.34</v>
      </c>
    </row>
    <row r="40" spans="1:7" x14ac:dyDescent="0.3">
      <c r="A40" t="s">
        <v>47</v>
      </c>
      <c r="B40" s="4">
        <v>123.34</v>
      </c>
    </row>
    <row r="41" spans="1:7" x14ac:dyDescent="0.3">
      <c r="A41" t="s">
        <v>48</v>
      </c>
      <c r="B41" s="4">
        <v>11777.88</v>
      </c>
    </row>
    <row r="42" spans="1:7" x14ac:dyDescent="0.3">
      <c r="A42" t="s">
        <v>49</v>
      </c>
      <c r="B42" s="4">
        <v>1789.2</v>
      </c>
    </row>
    <row r="43" spans="1:7" x14ac:dyDescent="0.3">
      <c r="A43" t="s">
        <v>50</v>
      </c>
      <c r="B43" s="4">
        <v>25209.99</v>
      </c>
    </row>
    <row r="44" spans="1:7" x14ac:dyDescent="0.3">
      <c r="A44" t="s">
        <v>51</v>
      </c>
      <c r="B44" s="4">
        <v>450</v>
      </c>
    </row>
    <row r="45" spans="1:7" x14ac:dyDescent="0.3">
      <c r="A45" t="s">
        <v>52</v>
      </c>
      <c r="B45" s="7">
        <f>11193.28+616</f>
        <v>11809.28</v>
      </c>
    </row>
    <row r="46" spans="1:7" x14ac:dyDescent="0.3">
      <c r="A46" t="s">
        <v>53</v>
      </c>
      <c r="B46" s="4">
        <v>62.61</v>
      </c>
    </row>
    <row r="47" spans="1:7" x14ac:dyDescent="0.3">
      <c r="A47" t="s">
        <v>54</v>
      </c>
      <c r="B47" s="4">
        <v>3351.95</v>
      </c>
    </row>
    <row r="48" spans="1:7" x14ac:dyDescent="0.3">
      <c r="A48" t="s">
        <v>55</v>
      </c>
      <c r="B48" s="4">
        <v>52.6</v>
      </c>
    </row>
    <row r="49" spans="1:2" x14ac:dyDescent="0.3">
      <c r="A49" t="s">
        <v>56</v>
      </c>
      <c r="B49" s="4">
        <v>553.34</v>
      </c>
    </row>
    <row r="50" spans="1:2" x14ac:dyDescent="0.3">
      <c r="A50" s="8" t="s">
        <v>57</v>
      </c>
      <c r="B50" s="4">
        <v>2661.6</v>
      </c>
    </row>
    <row r="51" spans="1:2" x14ac:dyDescent="0.3">
      <c r="A51" t="s">
        <v>58</v>
      </c>
      <c r="B51" s="4">
        <v>10208.800000000001</v>
      </c>
    </row>
    <row r="52" spans="1:2" x14ac:dyDescent="0.3">
      <c r="B52" s="4"/>
    </row>
    <row r="53" spans="1:2" x14ac:dyDescent="0.3">
      <c r="B53" s="4"/>
    </row>
    <row r="54" spans="1:2" x14ac:dyDescent="0.3">
      <c r="B54" s="5">
        <f>SUM(B18:B53)</f>
        <v>249922.44</v>
      </c>
    </row>
  </sheetData>
  <mergeCells count="2">
    <mergeCell ref="A1:B1"/>
    <mergeCell ref="A16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6"/>
  <sheetViews>
    <sheetView topLeftCell="A22" workbookViewId="0">
      <selection activeCell="C43" sqref="C43"/>
    </sheetView>
  </sheetViews>
  <sheetFormatPr baseColWidth="10" defaultRowHeight="14.4" x14ac:dyDescent="0.3"/>
  <cols>
    <col min="1" max="1" width="64.5546875" bestFit="1" customWidth="1"/>
  </cols>
  <sheetData>
    <row r="2" spans="1:2" s="10" customFormat="1" x14ac:dyDescent="0.3">
      <c r="A2" s="1" t="s">
        <v>60</v>
      </c>
      <c r="B2" s="12" t="str">
        <f>+'Ingresos-Egresos'!B17</f>
        <v>PAGADO</v>
      </c>
    </row>
    <row r="3" spans="1:2" x14ac:dyDescent="0.3">
      <c r="A3" t="str">
        <f>+'Ingresos-Egresos'!A18</f>
        <v>REMUNERACIONES AUTORIDADES Y SECRETARIO</v>
      </c>
      <c r="B3" s="11">
        <f>+'Ingresos-Egresos'!B18</f>
        <v>63277.299999999996</v>
      </c>
    </row>
    <row r="4" spans="1:2" x14ac:dyDescent="0.3">
      <c r="A4" t="str">
        <f>+'Ingresos-Egresos'!A19</f>
        <v xml:space="preserve">ENERGÍA ELÉCTRICA </v>
      </c>
      <c r="B4" s="11">
        <f>+'Ingresos-Egresos'!B19</f>
        <v>399.9</v>
      </c>
    </row>
    <row r="5" spans="1:2" x14ac:dyDescent="0.3">
      <c r="A5" t="str">
        <f>+'Ingresos-Egresos'!A20</f>
        <v xml:space="preserve">TELECOMUNICACIONES </v>
      </c>
      <c r="B5" s="11">
        <f>+'Ingresos-Egresos'!B20</f>
        <v>901.14</v>
      </c>
    </row>
    <row r="6" spans="1:2" x14ac:dyDescent="0.3">
      <c r="A6" t="str">
        <f>+'Ingresos-Egresos'!A21</f>
        <v xml:space="preserve">COMISIONES BANCARIAS </v>
      </c>
      <c r="B6" s="11">
        <f>+'Ingresos-Egresos'!B21</f>
        <v>66.25</v>
      </c>
    </row>
    <row r="7" spans="1:2" x14ac:dyDescent="0.3">
      <c r="A7" t="str">
        <f>+'Ingresos-Egresos'!A22</f>
        <v>AL GOBIERNO CENTRAL CONTRALORIA</v>
      </c>
      <c r="B7" s="11">
        <f>+'Ingresos-Egresos'!B22</f>
        <v>2868.36</v>
      </c>
    </row>
    <row r="8" spans="1:2" x14ac:dyDescent="0.3">
      <c r="A8" t="str">
        <f>+'Ingresos-Egresos'!A23</f>
        <v xml:space="preserve">A GOBIERNOS AUTÓNOMOS DESCENTRALIZADOS CONAGOPARES </v>
      </c>
      <c r="B8" s="11">
        <f>+'Ingresos-Egresos'!B23</f>
        <v>5627.08</v>
      </c>
    </row>
    <row r="9" spans="1:2" x14ac:dyDescent="0.3">
      <c r="A9" s="1" t="s">
        <v>62</v>
      </c>
      <c r="B9" s="12">
        <f>SUM(B3:B8)</f>
        <v>73140.03</v>
      </c>
    </row>
    <row r="10" spans="1:2" x14ac:dyDescent="0.3">
      <c r="A10" s="13" t="s">
        <v>63</v>
      </c>
      <c r="B10" s="15">
        <f>+((B9*100)/'Ingresos-Egresos'!B13)</f>
        <v>29.265091201894478</v>
      </c>
    </row>
    <row r="13" spans="1:2" s="10" customFormat="1" x14ac:dyDescent="0.3">
      <c r="A13" s="1" t="s">
        <v>61</v>
      </c>
      <c r="B13" s="12" t="str">
        <f>+B2</f>
        <v>PAGADO</v>
      </c>
    </row>
    <row r="14" spans="1:2" x14ac:dyDescent="0.3">
      <c r="A14" t="str">
        <f>+'Ingresos-Egresos'!A24</f>
        <v>REMUNERACIONES FUNCIONARIOS</v>
      </c>
      <c r="B14" s="11">
        <f>+'Ingresos-Egresos'!B24</f>
        <v>55887.12</v>
      </c>
    </row>
    <row r="15" spans="1:2" x14ac:dyDescent="0.3">
      <c r="A15" t="str">
        <f>+'Ingresos-Egresos'!A25</f>
        <v>TRANSPORTE DE PERSONAL</v>
      </c>
      <c r="B15" s="11">
        <f>+'Ingresos-Egresos'!B25</f>
        <v>2</v>
      </c>
    </row>
    <row r="16" spans="1:2" x14ac:dyDescent="0.3">
      <c r="A16" t="str">
        <f>+'Ingresos-Egresos'!A26</f>
        <v>Edición, Impresión, Reproducción, Publicaciones, Suscripciones, Fotocopiado</v>
      </c>
      <c r="B16" s="11">
        <f>+'Ingresos-Egresos'!B26</f>
        <v>1139.96</v>
      </c>
    </row>
    <row r="17" spans="1:2" x14ac:dyDescent="0.3">
      <c r="A17" t="str">
        <f>+'Ingresos-Egresos'!A27</f>
        <v>DIFUSION, INFORMACION Y PUBLICIDAD</v>
      </c>
      <c r="B17" s="11">
        <f>+'Ingresos-Egresos'!B27</f>
        <v>4079.61</v>
      </c>
    </row>
    <row r="18" spans="1:2" x14ac:dyDescent="0.3">
      <c r="A18" t="str">
        <f>+'Ingresos-Egresos'!A28</f>
        <v xml:space="preserve"> Servicios Personales Eventuales sin Relación de Dependencia</v>
      </c>
      <c r="B18" s="11">
        <f>+'Ingresos-Egresos'!B28</f>
        <v>14436.6</v>
      </c>
    </row>
    <row r="19" spans="1:2" x14ac:dyDescent="0.3">
      <c r="A19" t="str">
        <f>+'Ingresos-Egresos'!A29</f>
        <v>VIÁTICOS Y SUBSISTENCIAS EN EL INTERIOR</v>
      </c>
      <c r="B19" s="11">
        <f>+'Ingresos-Egresos'!B29</f>
        <v>22</v>
      </c>
    </row>
    <row r="20" spans="1:2" x14ac:dyDescent="0.3">
      <c r="A20" t="str">
        <f>+'Ingresos-Egresos'!A30</f>
        <v>Gastos en Maquinaria y Equipos (Instalación, Mantenimiento y Reparaciones)</v>
      </c>
      <c r="B20" s="11">
        <f>+'Ingresos-Egresos'!B30</f>
        <v>6857.53</v>
      </c>
    </row>
    <row r="21" spans="1:2" x14ac:dyDescent="0.3">
      <c r="A21" t="str">
        <f>+'Ingresos-Egresos'!A31</f>
        <v xml:space="preserve">VEHÍCULOS (MANTENIMIENTO Y REPARACIÓN) </v>
      </c>
      <c r="B21" s="11">
        <f>+'Ingresos-Egresos'!B31</f>
        <v>5123.4799999999996</v>
      </c>
    </row>
    <row r="22" spans="1:2" x14ac:dyDescent="0.3">
      <c r="A22" t="str">
        <f>+'Ingresos-Egresos'!A32</f>
        <v>Arrendamiento de volquetas para mantenimiento vial</v>
      </c>
      <c r="B22" s="11">
        <f>+'Ingresos-Egresos'!B32</f>
        <v>4040</v>
      </c>
    </row>
    <row r="23" spans="1:2" x14ac:dyDescent="0.3">
      <c r="A23" t="str">
        <f>+'Ingresos-Egresos'!A33</f>
        <v>Honorarios por Contratos Civiles de Servicios</v>
      </c>
      <c r="B23" s="11">
        <f>+'Ingresos-Egresos'!B33</f>
        <v>1050</v>
      </c>
    </row>
    <row r="24" spans="1:2" x14ac:dyDescent="0.3">
      <c r="A24" t="str">
        <f>+'Ingresos-Egresos'!A34</f>
        <v>DESARROLLO DE SISTEMAS INFORMÁTICOS, EQUIPOS Y SISTEMAS</v>
      </c>
      <c r="B24" s="11">
        <f>+'Ingresos-Egresos'!B34</f>
        <v>2194.7199999999998</v>
      </c>
    </row>
    <row r="25" spans="1:2" x14ac:dyDescent="0.3">
      <c r="A25" t="str">
        <f>+'Ingresos-Egresos'!A35</f>
        <v>MANTENIMIENTO Y REPARACION DE EQUIPOS Y SIST. INFORMATICOS</v>
      </c>
      <c r="B25" s="11">
        <f>+'Ingresos-Egresos'!B35</f>
        <v>636.44000000000005</v>
      </c>
    </row>
    <row r="26" spans="1:2" x14ac:dyDescent="0.3">
      <c r="A26" t="str">
        <f>+'Ingresos-Egresos'!A36</f>
        <v>ALIMENTOS Y BEBIDAS</v>
      </c>
      <c r="B26" s="11">
        <f>+'Ingresos-Egresos'!B36</f>
        <v>2933.68</v>
      </c>
    </row>
    <row r="27" spans="1:2" x14ac:dyDescent="0.3">
      <c r="A27" t="str">
        <f>+'Ingresos-Egresos'!A37</f>
        <v>Inventarios de Vestuario, Lencería, Prendas de Protección, Carpas y Otros</v>
      </c>
      <c r="B27" s="11">
        <f>+'Ingresos-Egresos'!B37</f>
        <v>1050</v>
      </c>
    </row>
    <row r="28" spans="1:2" x14ac:dyDescent="0.3">
      <c r="A28" t="str">
        <f>+'Ingresos-Egresos'!A38</f>
        <v>Inventarios de Combustibles y Lubricantes</v>
      </c>
      <c r="B28" s="11">
        <f>+'Ingresos-Egresos'!B38</f>
        <v>8478.34</v>
      </c>
    </row>
    <row r="29" spans="1:2" x14ac:dyDescent="0.3">
      <c r="A29" t="str">
        <f>+'Ingresos-Egresos'!A39</f>
        <v>MATERIALES DE OFICINA</v>
      </c>
      <c r="B29" s="11">
        <f>+'Ingresos-Egresos'!B39</f>
        <v>800.34</v>
      </c>
    </row>
    <row r="30" spans="1:2" x14ac:dyDescent="0.3">
      <c r="A30" t="str">
        <f>+'Ingresos-Egresos'!A40</f>
        <v>MATERIAL DE ASEO</v>
      </c>
      <c r="B30" s="11">
        <f>+'Ingresos-Egresos'!B40</f>
        <v>123.34</v>
      </c>
    </row>
    <row r="31" spans="1:2" x14ac:dyDescent="0.3">
      <c r="A31" t="str">
        <f>+'Ingresos-Egresos'!A41</f>
        <v>MATERIALES DE CONSTRUCCIÓN, ELÉCTRICOS, PLOMERÍA Y CARPINTERÍA</v>
      </c>
      <c r="B31" s="11">
        <f>+'Ingresos-Egresos'!B41</f>
        <v>11777.88</v>
      </c>
    </row>
    <row r="32" spans="1:2" x14ac:dyDescent="0.3">
      <c r="A32" t="str">
        <f>+'Ingresos-Egresos'!A42</f>
        <v>MATERIALES DE CONSTRUCCION [ VULNERABLES ]</v>
      </c>
      <c r="B32" s="11">
        <f>+'Ingresos-Egresos'!B42</f>
        <v>1789.2</v>
      </c>
    </row>
    <row r="33" spans="1:2" x14ac:dyDescent="0.3">
      <c r="A33" t="str">
        <f>+'Ingresos-Egresos'!A43</f>
        <v>Inventarios de Gastos para Situaciones de Emergencia</v>
      </c>
      <c r="B33" s="11">
        <f>+'Ingresos-Egresos'!B43</f>
        <v>25209.99</v>
      </c>
    </row>
    <row r="34" spans="1:2" x14ac:dyDescent="0.3">
      <c r="A34" t="str">
        <f>+'Ingresos-Egresos'!A44</f>
        <v>Inventarios de Uniformes Deportivos</v>
      </c>
      <c r="B34" s="11">
        <f>+'Ingresos-Egresos'!B44</f>
        <v>450</v>
      </c>
    </row>
    <row r="35" spans="1:2" x14ac:dyDescent="0.3">
      <c r="A35" t="str">
        <f>+'Ingresos-Egresos'!A45</f>
        <v>MOBILIARIOS (sillas para comunidades, menaje centro infantil, carpas feria)</v>
      </c>
      <c r="B35" s="11">
        <f>+'Ingresos-Egresos'!B45</f>
        <v>11809.28</v>
      </c>
    </row>
    <row r="36" spans="1:2" x14ac:dyDescent="0.3">
      <c r="A36" t="str">
        <f>+'Ingresos-Egresos'!A46</f>
        <v>Otros Impuestos, Tasas y Contribuciones</v>
      </c>
      <c r="B36" s="11">
        <f>+'Ingresos-Egresos'!B46</f>
        <v>62.61</v>
      </c>
    </row>
    <row r="37" spans="1:2" x14ac:dyDescent="0.3">
      <c r="A37" t="str">
        <f>+'Ingresos-Egresos'!A47</f>
        <v>Prepagos de Seguros</v>
      </c>
      <c r="B37" s="11">
        <f>+'Ingresos-Egresos'!B47</f>
        <v>3351.95</v>
      </c>
    </row>
    <row r="38" spans="1:2" x14ac:dyDescent="0.3">
      <c r="A38" t="str">
        <f>+'Ingresos-Egresos'!A48</f>
        <v>Comisiones Bancarias</v>
      </c>
      <c r="B38" s="11">
        <f>+'Ingresos-Egresos'!B48</f>
        <v>52.6</v>
      </c>
    </row>
    <row r="39" spans="1:2" x14ac:dyDescent="0.3">
      <c r="A39" t="str">
        <f>+'Ingresos-Egresos'!A49</f>
        <v>Costas Judiciales, Trámites Notariales Legalización de Documentos</v>
      </c>
      <c r="B39" s="11">
        <f>+'Ingresos-Egresos'!B49</f>
        <v>553.34</v>
      </c>
    </row>
    <row r="40" spans="1:2" x14ac:dyDescent="0.3">
      <c r="A40" t="str">
        <f>+'Ingresos-Egresos'!A50</f>
        <v>Maquinarias y Equipos (motoguadaña, copiadora nueva)</v>
      </c>
      <c r="B40" s="11">
        <f>+'Ingresos-Egresos'!B50</f>
        <v>2661.6</v>
      </c>
    </row>
    <row r="41" spans="1:2" x14ac:dyDescent="0.3">
      <c r="A41" t="str">
        <f>+'Ingresos-Egresos'!A51</f>
        <v xml:space="preserve">DE CUENTAS POR PAGAR </v>
      </c>
      <c r="B41" s="11">
        <f>+'Ingresos-Egresos'!B51</f>
        <v>10208.800000000001</v>
      </c>
    </row>
    <row r="42" spans="1:2" x14ac:dyDescent="0.3">
      <c r="A42" s="1" t="s">
        <v>62</v>
      </c>
      <c r="B42" s="12">
        <f>SUM(B14:B41)</f>
        <v>176782.40999999997</v>
      </c>
    </row>
    <row r="43" spans="1:2" x14ac:dyDescent="0.3">
      <c r="A43" s="13" t="s">
        <v>63</v>
      </c>
      <c r="B43" s="15">
        <f>+((B42*100)/'Ingresos-Egresos'!B13)</f>
        <v>70.734908798105522</v>
      </c>
    </row>
    <row r="46" spans="1:2" x14ac:dyDescent="0.3">
      <c r="A46" t="s">
        <v>471</v>
      </c>
      <c r="B46" s="14">
        <f>+B42*0.1</f>
        <v>17678.240999999998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D10" sqref="D10"/>
    </sheetView>
  </sheetViews>
  <sheetFormatPr baseColWidth="10" defaultRowHeight="14.4" x14ac:dyDescent="0.3"/>
  <cols>
    <col min="1" max="1" width="64.5546875" bestFit="1" customWidth="1"/>
  </cols>
  <sheetData>
    <row r="2" spans="1:2" s="10" customFormat="1" x14ac:dyDescent="0.3">
      <c r="A2" s="1" t="str">
        <f>+'Ingresos-Egresos'!A16:B16</f>
        <v>GASTOS</v>
      </c>
      <c r="B2" s="1"/>
    </row>
    <row r="3" spans="1:2" s="10" customFormat="1" x14ac:dyDescent="0.3">
      <c r="A3" s="1" t="str">
        <f>+'Ingresos-Egresos'!A17:B17</f>
        <v>Nombre Partida</v>
      </c>
      <c r="B3" s="1" t="str">
        <f>+'Ingresos-Egresos'!B17:C17</f>
        <v>PAGADO</v>
      </c>
    </row>
    <row r="4" spans="1:2" x14ac:dyDescent="0.3">
      <c r="A4" t="str">
        <f>+'Ingresos-Egresos'!A30</f>
        <v>Gastos en Maquinaria y Equipos (Instalación, Mantenimiento y Reparaciones)</v>
      </c>
      <c r="B4">
        <f>+'Ingresos-Egresos'!B30</f>
        <v>6857.53</v>
      </c>
    </row>
    <row r="5" spans="1:2" x14ac:dyDescent="0.3">
      <c r="A5" t="str">
        <f>+'Ingresos-Egresos'!A32</f>
        <v>Arrendamiento de volquetas para mantenimiento vial</v>
      </c>
      <c r="B5">
        <f>+'Ingresos-Egresos'!B32</f>
        <v>4040</v>
      </c>
    </row>
    <row r="6" spans="1:2" x14ac:dyDescent="0.3">
      <c r="A6" t="str">
        <f>+'Ingresos-Egresos'!A38</f>
        <v>Inventarios de Combustibles y Lubricantes</v>
      </c>
      <c r="B6">
        <f>+'Ingresos-Egresos'!B38</f>
        <v>8478.34</v>
      </c>
    </row>
    <row r="7" spans="1:2" x14ac:dyDescent="0.3">
      <c r="A7" t="str">
        <f>+'Ingresos-Egresos'!A41</f>
        <v>MATERIALES DE CONSTRUCCIÓN, ELÉCTRICOS, PLOMERÍA Y CARPINTERÍA</v>
      </c>
      <c r="B7">
        <f>+'Ingresos-Egresos'!B41</f>
        <v>11777.88</v>
      </c>
    </row>
    <row r="9" spans="1:2" s="10" customFormat="1" x14ac:dyDescent="0.3">
      <c r="A9" s="1" t="s">
        <v>59</v>
      </c>
      <c r="B9" s="10">
        <f>SUM(B4:B7)</f>
        <v>31153.75</v>
      </c>
    </row>
    <row r="12" spans="1:2" x14ac:dyDescent="0.3">
      <c r="A12" t="s">
        <v>64</v>
      </c>
      <c r="B12" s="14">
        <f>+((B9*100)/'Gasto Corriente-Inversion'!B42)</f>
        <v>17.622652615721215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3"/>
  <sheetViews>
    <sheetView topLeftCell="A29" workbookViewId="0">
      <selection activeCell="G48" sqref="G48"/>
    </sheetView>
  </sheetViews>
  <sheetFormatPr baseColWidth="10" defaultRowHeight="14.4" x14ac:dyDescent="0.3"/>
  <cols>
    <col min="1" max="1" width="15.109375" customWidth="1"/>
    <col min="2" max="2" width="57" customWidth="1"/>
    <col min="4" max="4" width="13.5546875" customWidth="1"/>
  </cols>
  <sheetData>
    <row r="1" spans="1:4" x14ac:dyDescent="0.3">
      <c r="A1" t="s">
        <v>65</v>
      </c>
    </row>
    <row r="2" spans="1:4" x14ac:dyDescent="0.3">
      <c r="A2" s="10" t="s">
        <v>66</v>
      </c>
    </row>
    <row r="4" spans="1:4" x14ac:dyDescent="0.3">
      <c r="A4" s="10" t="s">
        <v>67</v>
      </c>
    </row>
    <row r="6" spans="1:4" x14ac:dyDescent="0.3">
      <c r="A6" t="s">
        <v>68</v>
      </c>
      <c r="B6" t="s">
        <v>69</v>
      </c>
      <c r="C6" t="s">
        <v>62</v>
      </c>
      <c r="D6" t="s">
        <v>59</v>
      </c>
    </row>
    <row r="7" spans="1:4" x14ac:dyDescent="0.3">
      <c r="A7" s="16">
        <v>1</v>
      </c>
      <c r="B7" t="s">
        <v>70</v>
      </c>
    </row>
    <row r="8" spans="1:4" x14ac:dyDescent="0.3">
      <c r="A8" s="16">
        <v>1.3</v>
      </c>
      <c r="B8" t="s">
        <v>71</v>
      </c>
    </row>
    <row r="9" spans="1:4" x14ac:dyDescent="0.3">
      <c r="A9" t="s">
        <v>72</v>
      </c>
      <c r="B9" t="s">
        <v>73</v>
      </c>
      <c r="D9">
        <v>840</v>
      </c>
    </row>
    <row r="10" spans="1:4" x14ac:dyDescent="0.3">
      <c r="A10" t="s">
        <v>74</v>
      </c>
      <c r="B10" t="s">
        <v>75</v>
      </c>
      <c r="C10">
        <v>840</v>
      </c>
    </row>
    <row r="11" spans="1:4" x14ac:dyDescent="0.3">
      <c r="A11" t="s">
        <v>76</v>
      </c>
      <c r="B11" t="s">
        <v>77</v>
      </c>
      <c r="D11">
        <v>3500</v>
      </c>
    </row>
    <row r="12" spans="1:4" x14ac:dyDescent="0.3">
      <c r="A12" t="s">
        <v>78</v>
      </c>
      <c r="B12" t="s">
        <v>79</v>
      </c>
      <c r="C12">
        <v>3500</v>
      </c>
    </row>
    <row r="13" spans="1:4" x14ac:dyDescent="0.3">
      <c r="A13">
        <v>1.4</v>
      </c>
      <c r="B13" t="s">
        <v>80</v>
      </c>
    </row>
    <row r="14" spans="1:4" x14ac:dyDescent="0.3">
      <c r="A14" t="s">
        <v>81</v>
      </c>
      <c r="B14" t="s">
        <v>82</v>
      </c>
    </row>
    <row r="15" spans="1:4" x14ac:dyDescent="0.3">
      <c r="A15" t="s">
        <v>83</v>
      </c>
      <c r="B15" t="s">
        <v>84</v>
      </c>
    </row>
    <row r="16" spans="1:4" x14ac:dyDescent="0.3">
      <c r="A16" t="s">
        <v>85</v>
      </c>
      <c r="B16" t="s">
        <v>86</v>
      </c>
    </row>
    <row r="17" spans="1:4" x14ac:dyDescent="0.3">
      <c r="A17" t="s">
        <v>87</v>
      </c>
      <c r="B17" t="s">
        <v>88</v>
      </c>
    </row>
    <row r="18" spans="1:4" x14ac:dyDescent="0.3">
      <c r="A18" t="s">
        <v>89</v>
      </c>
      <c r="B18" t="s">
        <v>90</v>
      </c>
      <c r="D18">
        <v>13800</v>
      </c>
    </row>
    <row r="19" spans="1:4" x14ac:dyDescent="0.3">
      <c r="A19" t="s">
        <v>91</v>
      </c>
      <c r="B19" t="s">
        <v>92</v>
      </c>
      <c r="C19">
        <v>13800</v>
      </c>
    </row>
    <row r="20" spans="1:4" x14ac:dyDescent="0.3">
      <c r="A20" s="16">
        <v>1.8</v>
      </c>
      <c r="B20" t="s">
        <v>93</v>
      </c>
    </row>
    <row r="21" spans="1:4" x14ac:dyDescent="0.3">
      <c r="A21" t="s">
        <v>94</v>
      </c>
      <c r="B21" t="s">
        <v>95</v>
      </c>
      <c r="D21">
        <v>357878.13</v>
      </c>
    </row>
    <row r="22" spans="1:4" x14ac:dyDescent="0.3">
      <c r="A22" t="s">
        <v>96</v>
      </c>
      <c r="B22" t="s">
        <v>97</v>
      </c>
    </row>
    <row r="23" spans="1:4" x14ac:dyDescent="0.3">
      <c r="A23" t="s">
        <v>98</v>
      </c>
      <c r="B23" t="s">
        <v>99</v>
      </c>
    </row>
    <row r="24" spans="1:4" x14ac:dyDescent="0.3">
      <c r="A24" t="s">
        <v>100</v>
      </c>
      <c r="B24" t="s">
        <v>101</v>
      </c>
      <c r="C24">
        <v>51111.839999999997</v>
      </c>
    </row>
    <row r="25" spans="1:4" x14ac:dyDescent="0.3">
      <c r="A25" t="s">
        <v>102</v>
      </c>
      <c r="B25" t="s">
        <v>103</v>
      </c>
      <c r="C25">
        <v>53657.71</v>
      </c>
    </row>
    <row r="26" spans="1:4" x14ac:dyDescent="0.3">
      <c r="A26" t="s">
        <v>104</v>
      </c>
      <c r="B26" t="s">
        <v>105</v>
      </c>
    </row>
    <row r="27" spans="1:4" x14ac:dyDescent="0.3">
      <c r="A27" t="s">
        <v>106</v>
      </c>
      <c r="B27" t="s">
        <v>107</v>
      </c>
      <c r="C27">
        <v>253108.58</v>
      </c>
    </row>
    <row r="28" spans="1:4" x14ac:dyDescent="0.3">
      <c r="A28" t="s">
        <v>108</v>
      </c>
      <c r="B28" t="s">
        <v>109</v>
      </c>
    </row>
    <row r="29" spans="1:4" x14ac:dyDescent="0.3">
      <c r="A29" s="16">
        <v>1.9</v>
      </c>
      <c r="B29" t="s">
        <v>110</v>
      </c>
    </row>
    <row r="30" spans="1:4" x14ac:dyDescent="0.3">
      <c r="A30" t="s">
        <v>111</v>
      </c>
      <c r="B30" t="s">
        <v>112</v>
      </c>
    </row>
    <row r="31" spans="1:4" x14ac:dyDescent="0.3">
      <c r="A31" t="s">
        <v>113</v>
      </c>
      <c r="B31" t="s">
        <v>114</v>
      </c>
    </row>
    <row r="32" spans="1:4" x14ac:dyDescent="0.3">
      <c r="A32" s="16">
        <v>2</v>
      </c>
      <c r="B32" t="s">
        <v>115</v>
      </c>
    </row>
    <row r="33" spans="1:9" x14ac:dyDescent="0.3">
      <c r="A33" s="16">
        <v>2.8</v>
      </c>
      <c r="B33" t="s">
        <v>116</v>
      </c>
    </row>
    <row r="34" spans="1:9" x14ac:dyDescent="0.3">
      <c r="A34" t="s">
        <v>117</v>
      </c>
      <c r="B34" t="s">
        <v>118</v>
      </c>
    </row>
    <row r="35" spans="1:9" x14ac:dyDescent="0.3">
      <c r="A35" t="s">
        <v>119</v>
      </c>
      <c r="B35" t="s">
        <v>97</v>
      </c>
    </row>
    <row r="36" spans="1:9" x14ac:dyDescent="0.3">
      <c r="A36" t="s">
        <v>120</v>
      </c>
      <c r="B36" t="s">
        <v>121</v>
      </c>
      <c r="D36">
        <v>28000</v>
      </c>
    </row>
    <row r="37" spans="1:9" x14ac:dyDescent="0.3">
      <c r="A37" t="s">
        <v>122</v>
      </c>
      <c r="B37" t="s">
        <v>123</v>
      </c>
      <c r="C37">
        <v>28000</v>
      </c>
    </row>
    <row r="38" spans="1:9" x14ac:dyDescent="0.3">
      <c r="A38" s="16">
        <v>3</v>
      </c>
      <c r="B38" t="s">
        <v>124</v>
      </c>
    </row>
    <row r="39" spans="1:9" x14ac:dyDescent="0.3">
      <c r="A39" s="16">
        <v>3.7</v>
      </c>
      <c r="B39" t="s">
        <v>125</v>
      </c>
    </row>
    <row r="40" spans="1:9" x14ac:dyDescent="0.3">
      <c r="A40" t="s">
        <v>126</v>
      </c>
      <c r="B40" t="s">
        <v>127</v>
      </c>
      <c r="D40">
        <v>21000</v>
      </c>
    </row>
    <row r="41" spans="1:9" x14ac:dyDescent="0.3">
      <c r="A41" t="s">
        <v>128</v>
      </c>
      <c r="B41" t="s">
        <v>129</v>
      </c>
      <c r="C41">
        <v>21000</v>
      </c>
    </row>
    <row r="42" spans="1:9" x14ac:dyDescent="0.3">
      <c r="A42" t="s">
        <v>130</v>
      </c>
      <c r="B42" t="s">
        <v>131</v>
      </c>
      <c r="D42">
        <v>47777.73</v>
      </c>
    </row>
    <row r="43" spans="1:9" x14ac:dyDescent="0.3">
      <c r="A43" t="s">
        <v>132</v>
      </c>
      <c r="B43" t="s">
        <v>133</v>
      </c>
    </row>
    <row r="44" spans="1:9" x14ac:dyDescent="0.3">
      <c r="A44" t="s">
        <v>134</v>
      </c>
      <c r="B44" t="s">
        <v>135</v>
      </c>
      <c r="C44">
        <v>47777.73</v>
      </c>
    </row>
    <row r="45" spans="1:9" x14ac:dyDescent="0.3">
      <c r="A45" t="s">
        <v>59</v>
      </c>
      <c r="C45">
        <v>472795.86</v>
      </c>
      <c r="D45">
        <v>472795.86</v>
      </c>
      <c r="G45" t="s">
        <v>468</v>
      </c>
      <c r="I45">
        <f>+C10+C12+C27+C37</f>
        <v>285448.57999999996</v>
      </c>
    </row>
    <row r="46" spans="1:9" x14ac:dyDescent="0.3">
      <c r="G46" t="s">
        <v>60</v>
      </c>
      <c r="I46" s="14">
        <f>+D111</f>
        <v>83860.989100000006</v>
      </c>
    </row>
    <row r="47" spans="1:9" x14ac:dyDescent="0.3">
      <c r="A47" t="s">
        <v>13</v>
      </c>
      <c r="G47" t="s">
        <v>61</v>
      </c>
      <c r="I47" s="14">
        <f>+I45-I46</f>
        <v>201587.59089999995</v>
      </c>
    </row>
    <row r="48" spans="1:9" x14ac:dyDescent="0.3">
      <c r="A48" t="s">
        <v>68</v>
      </c>
      <c r="B48" t="s">
        <v>69</v>
      </c>
      <c r="C48" t="s">
        <v>136</v>
      </c>
      <c r="D48" t="s">
        <v>59</v>
      </c>
    </row>
    <row r="49" spans="1:7" x14ac:dyDescent="0.3">
      <c r="A49">
        <v>5</v>
      </c>
      <c r="B49" t="s">
        <v>137</v>
      </c>
    </row>
    <row r="50" spans="1:7" x14ac:dyDescent="0.3">
      <c r="A50">
        <v>5.0999999999999996</v>
      </c>
      <c r="B50" t="s">
        <v>138</v>
      </c>
      <c r="G50" t="s">
        <v>470</v>
      </c>
    </row>
    <row r="51" spans="1:7" x14ac:dyDescent="0.3">
      <c r="A51" t="s">
        <v>139</v>
      </c>
      <c r="B51" t="s">
        <v>140</v>
      </c>
      <c r="D51">
        <v>55056</v>
      </c>
      <c r="G51" s="14">
        <f>+(('Ingresos-Egresos'!B54*100)/'PRESUPUESTO PLANIFICADO'!I45)</f>
        <v>87.554276850842996</v>
      </c>
    </row>
    <row r="52" spans="1:7" x14ac:dyDescent="0.3">
      <c r="A52" t="s">
        <v>141</v>
      </c>
      <c r="B52" t="s">
        <v>142</v>
      </c>
      <c r="C52">
        <v>55056</v>
      </c>
    </row>
    <row r="53" spans="1:7" x14ac:dyDescent="0.3">
      <c r="A53" t="s">
        <v>143</v>
      </c>
      <c r="B53" t="s">
        <v>144</v>
      </c>
      <c r="D53">
        <v>7346</v>
      </c>
    </row>
    <row r="54" spans="1:7" x14ac:dyDescent="0.3">
      <c r="A54" t="s">
        <v>145</v>
      </c>
      <c r="B54" t="s">
        <v>146</v>
      </c>
      <c r="C54">
        <v>4588</v>
      </c>
    </row>
    <row r="55" spans="1:7" x14ac:dyDescent="0.3">
      <c r="A55" t="s">
        <v>147</v>
      </c>
      <c r="B55" t="s">
        <v>148</v>
      </c>
      <c r="C55">
        <v>2758</v>
      </c>
    </row>
    <row r="56" spans="1:7" x14ac:dyDescent="0.3">
      <c r="A56" t="s">
        <v>149</v>
      </c>
      <c r="B56" t="s">
        <v>150</v>
      </c>
    </row>
    <row r="57" spans="1:7" x14ac:dyDescent="0.3">
      <c r="A57" t="s">
        <v>151</v>
      </c>
      <c r="B57" t="s">
        <v>152</v>
      </c>
    </row>
    <row r="58" spans="1:7" x14ac:dyDescent="0.3">
      <c r="A58" t="s">
        <v>153</v>
      </c>
      <c r="B58" t="s">
        <v>154</v>
      </c>
      <c r="D58">
        <v>11000.1888</v>
      </c>
    </row>
    <row r="59" spans="1:7" x14ac:dyDescent="0.3">
      <c r="A59" t="s">
        <v>155</v>
      </c>
      <c r="B59" t="s">
        <v>156</v>
      </c>
      <c r="C59">
        <v>6414.0239999999994</v>
      </c>
    </row>
    <row r="60" spans="1:7" x14ac:dyDescent="0.3">
      <c r="A60" t="s">
        <v>157</v>
      </c>
      <c r="B60" t="s">
        <v>158</v>
      </c>
      <c r="C60">
        <v>4586.1647999999996</v>
      </c>
    </row>
    <row r="61" spans="1:7" x14ac:dyDescent="0.3">
      <c r="A61">
        <v>5.03</v>
      </c>
      <c r="B61" t="s">
        <v>159</v>
      </c>
    </row>
    <row r="62" spans="1:7" x14ac:dyDescent="0.3">
      <c r="A62" t="s">
        <v>160</v>
      </c>
      <c r="B62" t="s">
        <v>161</v>
      </c>
      <c r="D62">
        <v>1520</v>
      </c>
    </row>
    <row r="63" spans="1:7" x14ac:dyDescent="0.3">
      <c r="A63" t="s">
        <v>162</v>
      </c>
      <c r="B63" t="s">
        <v>163</v>
      </c>
      <c r="C63">
        <v>50</v>
      </c>
    </row>
    <row r="64" spans="1:7" x14ac:dyDescent="0.3">
      <c r="A64" t="s">
        <v>164</v>
      </c>
      <c r="B64" t="s">
        <v>165</v>
      </c>
      <c r="C64">
        <v>600</v>
      </c>
    </row>
    <row r="65" spans="1:3" x14ac:dyDescent="0.3">
      <c r="A65" t="s">
        <v>166</v>
      </c>
      <c r="B65" t="s">
        <v>167</v>
      </c>
      <c r="C65">
        <v>870</v>
      </c>
    </row>
    <row r="66" spans="1:3" x14ac:dyDescent="0.3">
      <c r="A66" t="s">
        <v>168</v>
      </c>
      <c r="B66" t="s">
        <v>169</v>
      </c>
    </row>
    <row r="67" spans="1:3" x14ac:dyDescent="0.3">
      <c r="A67" t="s">
        <v>170</v>
      </c>
      <c r="B67" t="s">
        <v>171</v>
      </c>
    </row>
    <row r="68" spans="1:3" x14ac:dyDescent="0.3">
      <c r="A68" t="s">
        <v>172</v>
      </c>
      <c r="B68" t="s">
        <v>173</v>
      </c>
    </row>
    <row r="69" spans="1:3" x14ac:dyDescent="0.3">
      <c r="A69" t="s">
        <v>174</v>
      </c>
      <c r="B69" t="s">
        <v>175</v>
      </c>
    </row>
    <row r="70" spans="1:3" x14ac:dyDescent="0.3">
      <c r="A70" t="s">
        <v>176</v>
      </c>
      <c r="B70" t="s">
        <v>177</v>
      </c>
    </row>
    <row r="71" spans="1:3" x14ac:dyDescent="0.3">
      <c r="A71" t="s">
        <v>178</v>
      </c>
      <c r="B71" t="s">
        <v>179</v>
      </c>
    </row>
    <row r="72" spans="1:3" x14ac:dyDescent="0.3">
      <c r="A72" t="s">
        <v>180</v>
      </c>
      <c r="B72" t="s">
        <v>181</v>
      </c>
    </row>
    <row r="73" spans="1:3" x14ac:dyDescent="0.3">
      <c r="A73" t="s">
        <v>182</v>
      </c>
      <c r="B73" t="s">
        <v>183</v>
      </c>
    </row>
    <row r="74" spans="1:3" x14ac:dyDescent="0.3">
      <c r="A74" t="s">
        <v>184</v>
      </c>
      <c r="B74" t="s">
        <v>185</v>
      </c>
    </row>
    <row r="75" spans="1:3" x14ac:dyDescent="0.3">
      <c r="A75" t="s">
        <v>186</v>
      </c>
      <c r="B75" t="s">
        <v>187</v>
      </c>
    </row>
    <row r="76" spans="1:3" x14ac:dyDescent="0.3">
      <c r="A76" t="s">
        <v>188</v>
      </c>
      <c r="B76" t="s">
        <v>189</v>
      </c>
    </row>
    <row r="77" spans="1:3" x14ac:dyDescent="0.3">
      <c r="A77" t="s">
        <v>190</v>
      </c>
      <c r="B77" t="s">
        <v>191</v>
      </c>
    </row>
    <row r="78" spans="1:3" x14ac:dyDescent="0.3">
      <c r="A78" t="s">
        <v>192</v>
      </c>
      <c r="B78" t="s">
        <v>193</v>
      </c>
    </row>
    <row r="79" spans="1:3" x14ac:dyDescent="0.3">
      <c r="A79" t="s">
        <v>194</v>
      </c>
      <c r="B79" t="s">
        <v>195</v>
      </c>
    </row>
    <row r="80" spans="1:3" x14ac:dyDescent="0.3">
      <c r="A80" t="s">
        <v>196</v>
      </c>
      <c r="B80" t="s">
        <v>197</v>
      </c>
    </row>
    <row r="81" spans="1:2" x14ac:dyDescent="0.3">
      <c r="A81" t="s">
        <v>198</v>
      </c>
      <c r="B81" t="s">
        <v>199</v>
      </c>
    </row>
    <row r="82" spans="1:2" x14ac:dyDescent="0.3">
      <c r="A82" t="s">
        <v>200</v>
      </c>
      <c r="B82" t="s">
        <v>201</v>
      </c>
    </row>
    <row r="83" spans="1:2" x14ac:dyDescent="0.3">
      <c r="A83" t="s">
        <v>202</v>
      </c>
      <c r="B83" t="s">
        <v>203</v>
      </c>
    </row>
    <row r="84" spans="1:2" x14ac:dyDescent="0.3">
      <c r="A84" t="s">
        <v>204</v>
      </c>
      <c r="B84" t="s">
        <v>205</v>
      </c>
    </row>
    <row r="85" spans="1:2" x14ac:dyDescent="0.3">
      <c r="A85" t="s">
        <v>206</v>
      </c>
      <c r="B85" t="s">
        <v>207</v>
      </c>
    </row>
    <row r="86" spans="1:2" x14ac:dyDescent="0.3">
      <c r="A86" t="s">
        <v>208</v>
      </c>
      <c r="B86" t="s">
        <v>209</v>
      </c>
    </row>
    <row r="87" spans="1:2" x14ac:dyDescent="0.3">
      <c r="A87" t="s">
        <v>210</v>
      </c>
      <c r="B87" t="s">
        <v>211</v>
      </c>
    </row>
    <row r="88" spans="1:2" x14ac:dyDescent="0.3">
      <c r="A88" t="s">
        <v>212</v>
      </c>
      <c r="B88" t="s">
        <v>213</v>
      </c>
    </row>
    <row r="89" spans="1:2" ht="28.8" x14ac:dyDescent="0.3">
      <c r="A89" t="s">
        <v>214</v>
      </c>
      <c r="B89" s="17" t="s">
        <v>215</v>
      </c>
    </row>
    <row r="90" spans="1:2" x14ac:dyDescent="0.3">
      <c r="A90" t="s">
        <v>216</v>
      </c>
      <c r="B90" t="s">
        <v>217</v>
      </c>
    </row>
    <row r="91" spans="1:2" x14ac:dyDescent="0.3">
      <c r="A91" t="s">
        <v>218</v>
      </c>
      <c r="B91" t="s">
        <v>219</v>
      </c>
    </row>
    <row r="92" spans="1:2" x14ac:dyDescent="0.3">
      <c r="A92" t="s">
        <v>220</v>
      </c>
      <c r="B92" t="s">
        <v>221</v>
      </c>
    </row>
    <row r="93" spans="1:2" x14ac:dyDescent="0.3">
      <c r="A93" t="s">
        <v>222</v>
      </c>
      <c r="B93" t="s">
        <v>223</v>
      </c>
    </row>
    <row r="94" spans="1:2" x14ac:dyDescent="0.3">
      <c r="A94" t="s">
        <v>224</v>
      </c>
      <c r="B94" t="s">
        <v>225</v>
      </c>
    </row>
    <row r="95" spans="1:2" x14ac:dyDescent="0.3">
      <c r="A95" t="s">
        <v>226</v>
      </c>
      <c r="B95" t="s">
        <v>227</v>
      </c>
    </row>
    <row r="96" spans="1:2" x14ac:dyDescent="0.3">
      <c r="A96" t="s">
        <v>228</v>
      </c>
      <c r="B96" t="s">
        <v>229</v>
      </c>
    </row>
    <row r="97" spans="1:4" x14ac:dyDescent="0.3">
      <c r="A97" t="s">
        <v>230</v>
      </c>
      <c r="B97" t="s">
        <v>231</v>
      </c>
    </row>
    <row r="98" spans="1:4" x14ac:dyDescent="0.3">
      <c r="A98" t="s">
        <v>232</v>
      </c>
      <c r="B98" t="s">
        <v>233</v>
      </c>
    </row>
    <row r="99" spans="1:4" x14ac:dyDescent="0.3">
      <c r="A99" t="s">
        <v>234</v>
      </c>
      <c r="B99" t="s">
        <v>235</v>
      </c>
    </row>
    <row r="100" spans="1:4" x14ac:dyDescent="0.3">
      <c r="A100">
        <v>5.7</v>
      </c>
      <c r="B100" t="s">
        <v>236</v>
      </c>
    </row>
    <row r="101" spans="1:4" x14ac:dyDescent="0.3">
      <c r="A101" t="s">
        <v>237</v>
      </c>
      <c r="B101" t="s">
        <v>238</v>
      </c>
      <c r="D101">
        <v>80</v>
      </c>
    </row>
    <row r="102" spans="1:4" x14ac:dyDescent="0.3">
      <c r="A102" t="s">
        <v>239</v>
      </c>
      <c r="B102" t="s">
        <v>240</v>
      </c>
    </row>
    <row r="103" spans="1:4" x14ac:dyDescent="0.3">
      <c r="A103" t="s">
        <v>241</v>
      </c>
      <c r="B103" t="s">
        <v>242</v>
      </c>
      <c r="C103">
        <v>80</v>
      </c>
    </row>
    <row r="104" spans="1:4" x14ac:dyDescent="0.3">
      <c r="A104" t="s">
        <v>241</v>
      </c>
      <c r="B104" t="s">
        <v>243</v>
      </c>
    </row>
    <row r="105" spans="1:4" x14ac:dyDescent="0.3">
      <c r="A105">
        <v>5.8</v>
      </c>
      <c r="B105" t="s">
        <v>244</v>
      </c>
    </row>
    <row r="106" spans="1:4" x14ac:dyDescent="0.3">
      <c r="A106" t="s">
        <v>245</v>
      </c>
      <c r="B106" t="s">
        <v>246</v>
      </c>
      <c r="D106">
        <v>7593.2573999999995</v>
      </c>
    </row>
    <row r="107" spans="1:4" x14ac:dyDescent="0.3">
      <c r="A107" t="s">
        <v>247</v>
      </c>
      <c r="B107" t="s">
        <v>248</v>
      </c>
    </row>
    <row r="108" spans="1:4" x14ac:dyDescent="0.3">
      <c r="A108" t="s">
        <v>249</v>
      </c>
      <c r="B108" t="s">
        <v>250</v>
      </c>
      <c r="C108">
        <v>7593.2573999999995</v>
      </c>
    </row>
    <row r="109" spans="1:4" x14ac:dyDescent="0.3">
      <c r="A109" t="s">
        <v>251</v>
      </c>
      <c r="B109" t="s">
        <v>252</v>
      </c>
      <c r="D109">
        <v>1265.5428999999999</v>
      </c>
    </row>
    <row r="110" spans="1:4" x14ac:dyDescent="0.3">
      <c r="A110" t="s">
        <v>253</v>
      </c>
      <c r="B110" t="s">
        <v>254</v>
      </c>
      <c r="C110">
        <v>1265.5428999999999</v>
      </c>
    </row>
    <row r="111" spans="1:4" x14ac:dyDescent="0.3">
      <c r="B111" t="s">
        <v>469</v>
      </c>
      <c r="D111">
        <f>SUM(D51:D110)</f>
        <v>83860.989100000006</v>
      </c>
    </row>
    <row r="113" spans="1:4" x14ac:dyDescent="0.3">
      <c r="A113">
        <v>7</v>
      </c>
      <c r="B113" t="s">
        <v>255</v>
      </c>
    </row>
    <row r="114" spans="1:4" x14ac:dyDescent="0.3">
      <c r="A114" t="s">
        <v>256</v>
      </c>
      <c r="B114" t="s">
        <v>257</v>
      </c>
    </row>
    <row r="115" spans="1:4" x14ac:dyDescent="0.3">
      <c r="A115" t="s">
        <v>258</v>
      </c>
      <c r="B115" t="s">
        <v>259</v>
      </c>
      <c r="D115">
        <v>50292</v>
      </c>
    </row>
    <row r="116" spans="1:4" x14ac:dyDescent="0.3">
      <c r="A116" t="s">
        <v>260</v>
      </c>
      <c r="B116" t="s">
        <v>261</v>
      </c>
      <c r="C116">
        <v>50292</v>
      </c>
    </row>
    <row r="117" spans="1:4" x14ac:dyDescent="0.3">
      <c r="A117" t="s">
        <v>262</v>
      </c>
      <c r="B117" t="s">
        <v>144</v>
      </c>
      <c r="D117">
        <v>6555</v>
      </c>
    </row>
    <row r="118" spans="1:4" x14ac:dyDescent="0.3">
      <c r="A118" t="s">
        <v>263</v>
      </c>
      <c r="B118" t="s">
        <v>146</v>
      </c>
      <c r="C118">
        <v>4191</v>
      </c>
    </row>
    <row r="119" spans="1:4" x14ac:dyDescent="0.3">
      <c r="A119" t="s">
        <v>264</v>
      </c>
      <c r="B119" t="s">
        <v>148</v>
      </c>
      <c r="C119">
        <v>2364</v>
      </c>
    </row>
    <row r="120" spans="1:4" x14ac:dyDescent="0.3">
      <c r="A120" t="s">
        <v>265</v>
      </c>
      <c r="B120" t="s">
        <v>266</v>
      </c>
    </row>
    <row r="121" spans="1:4" x14ac:dyDescent="0.3">
      <c r="A121" t="s">
        <v>267</v>
      </c>
      <c r="B121" t="s">
        <v>268</v>
      </c>
    </row>
    <row r="122" spans="1:4" x14ac:dyDescent="0.3">
      <c r="A122" t="s">
        <v>269</v>
      </c>
      <c r="B122" t="s">
        <v>150</v>
      </c>
    </row>
    <row r="123" spans="1:4" x14ac:dyDescent="0.3">
      <c r="A123" t="s">
        <v>270</v>
      </c>
      <c r="B123" t="s">
        <v>271</v>
      </c>
    </row>
    <row r="124" spans="1:4" x14ac:dyDescent="0.3">
      <c r="A124" t="s">
        <v>272</v>
      </c>
      <c r="B124" t="s">
        <v>273</v>
      </c>
    </row>
    <row r="125" spans="1:4" x14ac:dyDescent="0.3">
      <c r="A125" t="s">
        <v>274</v>
      </c>
      <c r="B125" t="s">
        <v>275</v>
      </c>
      <c r="D125">
        <v>9654.4992000000002</v>
      </c>
    </row>
    <row r="126" spans="1:4" x14ac:dyDescent="0.3">
      <c r="A126" t="s">
        <v>276</v>
      </c>
      <c r="B126" t="s">
        <v>156</v>
      </c>
      <c r="C126">
        <v>5859.018</v>
      </c>
    </row>
    <row r="127" spans="1:4" x14ac:dyDescent="0.3">
      <c r="A127" t="s">
        <v>277</v>
      </c>
      <c r="B127" t="s">
        <v>278</v>
      </c>
      <c r="C127">
        <v>3795.4812000000002</v>
      </c>
    </row>
    <row r="130" spans="1:4" x14ac:dyDescent="0.3">
      <c r="A130" t="s">
        <v>258</v>
      </c>
      <c r="B130" t="s">
        <v>279</v>
      </c>
      <c r="D130">
        <v>61535.87999999999</v>
      </c>
    </row>
    <row r="131" spans="1:4" x14ac:dyDescent="0.3">
      <c r="A131" t="s">
        <v>260</v>
      </c>
      <c r="B131" t="s">
        <v>280</v>
      </c>
      <c r="C131">
        <v>61535.87999999999</v>
      </c>
    </row>
    <row r="132" spans="1:4" x14ac:dyDescent="0.3">
      <c r="A132" t="s">
        <v>262</v>
      </c>
      <c r="B132" t="s">
        <v>281</v>
      </c>
      <c r="D132">
        <v>8849.5950000000012</v>
      </c>
    </row>
    <row r="133" spans="1:4" x14ac:dyDescent="0.3">
      <c r="A133" t="s">
        <v>263</v>
      </c>
      <c r="B133" t="s">
        <v>282</v>
      </c>
      <c r="C133">
        <v>5127.9900000000007</v>
      </c>
    </row>
    <row r="134" spans="1:4" x14ac:dyDescent="0.3">
      <c r="A134" t="s">
        <v>264</v>
      </c>
      <c r="B134" t="s">
        <v>283</v>
      </c>
      <c r="C134">
        <v>2364</v>
      </c>
    </row>
    <row r="135" spans="1:4" x14ac:dyDescent="0.3">
      <c r="A135" t="s">
        <v>284</v>
      </c>
      <c r="B135" t="s">
        <v>285</v>
      </c>
    </row>
    <row r="136" spans="1:4" x14ac:dyDescent="0.3">
      <c r="A136" t="s">
        <v>286</v>
      </c>
      <c r="B136" t="s">
        <v>287</v>
      </c>
      <c r="C136">
        <v>1357.605</v>
      </c>
    </row>
    <row r="137" spans="1:4" x14ac:dyDescent="0.3">
      <c r="A137" t="s">
        <v>274</v>
      </c>
      <c r="B137" t="s">
        <v>288</v>
      </c>
      <c r="D137">
        <v>12294.868824000001</v>
      </c>
    </row>
    <row r="138" spans="1:4" x14ac:dyDescent="0.3">
      <c r="A138" t="s">
        <v>276</v>
      </c>
      <c r="B138" t="s">
        <v>289</v>
      </c>
      <c r="C138">
        <v>7168.9300200000007</v>
      </c>
    </row>
    <row r="139" spans="1:4" x14ac:dyDescent="0.3">
      <c r="A139" t="s">
        <v>277</v>
      </c>
      <c r="B139" t="s">
        <v>290</v>
      </c>
      <c r="C139">
        <v>5125.9388040000003</v>
      </c>
    </row>
    <row r="140" spans="1:4" x14ac:dyDescent="0.3">
      <c r="A140">
        <v>71.069999999999993</v>
      </c>
      <c r="B140" t="s">
        <v>291</v>
      </c>
    </row>
    <row r="141" spans="1:4" x14ac:dyDescent="0.3">
      <c r="A141" t="s">
        <v>292</v>
      </c>
      <c r="B141" t="s">
        <v>293</v>
      </c>
    </row>
    <row r="142" spans="1:4" x14ac:dyDescent="0.3">
      <c r="A142" t="s">
        <v>294</v>
      </c>
      <c r="B142" t="s">
        <v>295</v>
      </c>
    </row>
    <row r="144" spans="1:4" x14ac:dyDescent="0.3">
      <c r="A144">
        <v>7.3</v>
      </c>
      <c r="B144" t="s">
        <v>296</v>
      </c>
    </row>
    <row r="145" spans="1:4" x14ac:dyDescent="0.3">
      <c r="A145" t="s">
        <v>297</v>
      </c>
      <c r="B145" t="s">
        <v>298</v>
      </c>
    </row>
    <row r="146" spans="1:4" x14ac:dyDescent="0.3">
      <c r="A146" t="s">
        <v>299</v>
      </c>
      <c r="B146" t="s">
        <v>300</v>
      </c>
    </row>
    <row r="147" spans="1:4" x14ac:dyDescent="0.3">
      <c r="A147" t="s">
        <v>301</v>
      </c>
      <c r="B147" t="s">
        <v>169</v>
      </c>
      <c r="D147">
        <v>26755.77</v>
      </c>
    </row>
    <row r="148" spans="1:4" x14ac:dyDescent="0.3">
      <c r="A148" t="s">
        <v>302</v>
      </c>
      <c r="B148" t="s">
        <v>171</v>
      </c>
      <c r="C148">
        <v>974</v>
      </c>
    </row>
    <row r="149" spans="1:4" x14ac:dyDescent="0.3">
      <c r="A149" t="s">
        <v>302</v>
      </c>
      <c r="B149" t="s">
        <v>303</v>
      </c>
      <c r="C149">
        <v>3000</v>
      </c>
    </row>
    <row r="150" spans="1:4" x14ac:dyDescent="0.3">
      <c r="A150" t="s">
        <v>304</v>
      </c>
      <c r="B150" t="s">
        <v>181</v>
      </c>
      <c r="C150">
        <v>4000</v>
      </c>
    </row>
    <row r="151" spans="1:4" x14ac:dyDescent="0.3">
      <c r="A151" t="s">
        <v>305</v>
      </c>
      <c r="B151" t="s">
        <v>306</v>
      </c>
    </row>
    <row r="152" spans="1:4" x14ac:dyDescent="0.3">
      <c r="A152" t="s">
        <v>307</v>
      </c>
      <c r="B152" t="s">
        <v>308</v>
      </c>
    </row>
    <row r="153" spans="1:4" x14ac:dyDescent="0.3">
      <c r="A153" t="s">
        <v>309</v>
      </c>
      <c r="B153" t="s">
        <v>310</v>
      </c>
    </row>
    <row r="154" spans="1:4" x14ac:dyDescent="0.3">
      <c r="A154" t="s">
        <v>309</v>
      </c>
      <c r="B154" t="s">
        <v>311</v>
      </c>
      <c r="C154">
        <v>18781.77</v>
      </c>
    </row>
    <row r="155" spans="1:4" x14ac:dyDescent="0.3">
      <c r="A155" t="s">
        <v>312</v>
      </c>
      <c r="B155" t="s">
        <v>313</v>
      </c>
    </row>
    <row r="156" spans="1:4" x14ac:dyDescent="0.3">
      <c r="A156" t="s">
        <v>314</v>
      </c>
      <c r="B156" t="s">
        <v>191</v>
      </c>
    </row>
    <row r="157" spans="1:4" x14ac:dyDescent="0.3">
      <c r="A157" t="s">
        <v>315</v>
      </c>
      <c r="B157" t="s">
        <v>316</v>
      </c>
      <c r="D157">
        <v>16000</v>
      </c>
    </row>
    <row r="158" spans="1:4" x14ac:dyDescent="0.3">
      <c r="A158" t="s">
        <v>317</v>
      </c>
      <c r="B158" t="s">
        <v>318</v>
      </c>
      <c r="C158">
        <v>10000</v>
      </c>
    </row>
    <row r="159" spans="1:4" x14ac:dyDescent="0.3">
      <c r="A159" t="s">
        <v>319</v>
      </c>
      <c r="B159" t="s">
        <v>197</v>
      </c>
      <c r="C159">
        <v>6000</v>
      </c>
    </row>
    <row r="160" spans="1:4" x14ac:dyDescent="0.3">
      <c r="A160" t="s">
        <v>320</v>
      </c>
      <c r="B160" t="s">
        <v>321</v>
      </c>
    </row>
    <row r="161" spans="1:4" x14ac:dyDescent="0.3">
      <c r="A161" t="s">
        <v>322</v>
      </c>
      <c r="B161" t="s">
        <v>323</v>
      </c>
    </row>
    <row r="162" spans="1:4" x14ac:dyDescent="0.3">
      <c r="A162" t="s">
        <v>324</v>
      </c>
      <c r="B162" t="s">
        <v>325</v>
      </c>
      <c r="D162">
        <v>14000</v>
      </c>
    </row>
    <row r="163" spans="1:4" x14ac:dyDescent="0.3">
      <c r="A163" t="s">
        <v>326</v>
      </c>
      <c r="B163" t="s">
        <v>327</v>
      </c>
    </row>
    <row r="164" spans="1:4" x14ac:dyDescent="0.3">
      <c r="A164" t="s">
        <v>328</v>
      </c>
      <c r="B164" t="s">
        <v>195</v>
      </c>
    </row>
    <row r="165" spans="1:4" x14ac:dyDescent="0.3">
      <c r="A165" t="s">
        <v>329</v>
      </c>
      <c r="B165" t="s">
        <v>330</v>
      </c>
    </row>
    <row r="166" spans="1:4" x14ac:dyDescent="0.3">
      <c r="A166" t="s">
        <v>331</v>
      </c>
      <c r="B166" t="s">
        <v>332</v>
      </c>
      <c r="C166">
        <v>14000</v>
      </c>
    </row>
    <row r="167" spans="1:4" x14ac:dyDescent="0.3">
      <c r="A167" t="s">
        <v>331</v>
      </c>
      <c r="B167" t="s">
        <v>333</v>
      </c>
    </row>
    <row r="168" spans="1:4" x14ac:dyDescent="0.3">
      <c r="A168" t="s">
        <v>334</v>
      </c>
      <c r="B168" t="s">
        <v>335</v>
      </c>
      <c r="D168">
        <v>1000</v>
      </c>
    </row>
    <row r="169" spans="1:4" x14ac:dyDescent="0.3">
      <c r="A169" t="s">
        <v>336</v>
      </c>
      <c r="B169" t="s">
        <v>337</v>
      </c>
    </row>
    <row r="170" spans="1:4" x14ac:dyDescent="0.3">
      <c r="A170" t="s">
        <v>338</v>
      </c>
      <c r="B170" t="s">
        <v>205</v>
      </c>
      <c r="C170">
        <v>1000</v>
      </c>
    </row>
    <row r="171" spans="1:4" x14ac:dyDescent="0.3">
      <c r="A171" t="s">
        <v>339</v>
      </c>
      <c r="B171" t="s">
        <v>340</v>
      </c>
    </row>
    <row r="172" spans="1:4" x14ac:dyDescent="0.3">
      <c r="A172" t="s">
        <v>341</v>
      </c>
      <c r="B172" t="s">
        <v>342</v>
      </c>
    </row>
    <row r="173" spans="1:4" x14ac:dyDescent="0.3">
      <c r="A173" t="s">
        <v>343</v>
      </c>
      <c r="B173" t="s">
        <v>344</v>
      </c>
      <c r="D173">
        <v>500</v>
      </c>
    </row>
    <row r="174" spans="1:4" x14ac:dyDescent="0.3">
      <c r="A174" t="s">
        <v>345</v>
      </c>
      <c r="B174" t="s">
        <v>346</v>
      </c>
      <c r="C174">
        <v>500</v>
      </c>
    </row>
    <row r="175" spans="1:4" x14ac:dyDescent="0.3">
      <c r="A175" t="s">
        <v>347</v>
      </c>
      <c r="B175" t="s">
        <v>348</v>
      </c>
      <c r="D175">
        <v>79269.179999999993</v>
      </c>
    </row>
    <row r="176" spans="1:4" x14ac:dyDescent="0.3">
      <c r="A176" t="s">
        <v>349</v>
      </c>
      <c r="B176" t="s">
        <v>350</v>
      </c>
      <c r="C176">
        <v>4000</v>
      </c>
    </row>
    <row r="177" spans="1:3" x14ac:dyDescent="0.3">
      <c r="A177" t="s">
        <v>349</v>
      </c>
      <c r="B177" t="s">
        <v>351</v>
      </c>
      <c r="C177">
        <v>1533.44</v>
      </c>
    </row>
    <row r="178" spans="1:3" x14ac:dyDescent="0.3">
      <c r="A178" t="s">
        <v>349</v>
      </c>
      <c r="B178" t="s">
        <v>351</v>
      </c>
    </row>
    <row r="179" spans="1:3" x14ac:dyDescent="0.3">
      <c r="A179" t="s">
        <v>349</v>
      </c>
      <c r="B179" t="s">
        <v>352</v>
      </c>
    </row>
    <row r="180" spans="1:3" x14ac:dyDescent="0.3">
      <c r="A180" t="s">
        <v>349</v>
      </c>
      <c r="B180" t="s">
        <v>352</v>
      </c>
    </row>
    <row r="181" spans="1:3" x14ac:dyDescent="0.3">
      <c r="A181" t="s">
        <v>353</v>
      </c>
      <c r="B181" t="s">
        <v>354</v>
      </c>
      <c r="C181">
        <v>1200</v>
      </c>
    </row>
    <row r="182" spans="1:3" x14ac:dyDescent="0.3">
      <c r="A182" t="s">
        <v>353</v>
      </c>
      <c r="B182" t="s">
        <v>355</v>
      </c>
    </row>
    <row r="183" spans="1:3" x14ac:dyDescent="0.3">
      <c r="A183" t="s">
        <v>356</v>
      </c>
      <c r="B183" t="s">
        <v>357</v>
      </c>
      <c r="C183">
        <v>16000</v>
      </c>
    </row>
    <row r="184" spans="1:3" x14ac:dyDescent="0.3">
      <c r="A184" t="s">
        <v>358</v>
      </c>
      <c r="B184" t="s">
        <v>359</v>
      </c>
      <c r="C184">
        <v>700</v>
      </c>
    </row>
    <row r="185" spans="1:3" x14ac:dyDescent="0.3">
      <c r="A185" t="s">
        <v>360</v>
      </c>
      <c r="B185" t="s">
        <v>361</v>
      </c>
      <c r="C185">
        <v>200</v>
      </c>
    </row>
    <row r="186" spans="1:3" x14ac:dyDescent="0.3">
      <c r="A186" t="s">
        <v>362</v>
      </c>
      <c r="B186" t="s">
        <v>363</v>
      </c>
    </row>
    <row r="187" spans="1:3" x14ac:dyDescent="0.3">
      <c r="A187" t="s">
        <v>362</v>
      </c>
      <c r="B187" t="s">
        <v>364</v>
      </c>
    </row>
    <row r="188" spans="1:3" x14ac:dyDescent="0.3">
      <c r="A188" t="s">
        <v>365</v>
      </c>
      <c r="B188" t="s">
        <v>366</v>
      </c>
      <c r="C188">
        <v>800</v>
      </c>
    </row>
    <row r="189" spans="1:3" x14ac:dyDescent="0.3">
      <c r="A189" t="s">
        <v>365</v>
      </c>
      <c r="B189" t="s">
        <v>367</v>
      </c>
    </row>
    <row r="190" spans="1:3" x14ac:dyDescent="0.3">
      <c r="A190" t="s">
        <v>368</v>
      </c>
      <c r="B190" t="s">
        <v>369</v>
      </c>
    </row>
    <row r="191" spans="1:3" x14ac:dyDescent="0.3">
      <c r="A191" t="s">
        <v>370</v>
      </c>
      <c r="B191" t="s">
        <v>371</v>
      </c>
    </row>
    <row r="192" spans="1:3" x14ac:dyDescent="0.3">
      <c r="A192" t="s">
        <v>372</v>
      </c>
      <c r="B192" t="s">
        <v>373</v>
      </c>
    </row>
    <row r="193" spans="1:3" x14ac:dyDescent="0.3">
      <c r="A193" t="s">
        <v>372</v>
      </c>
      <c r="B193" t="s">
        <v>374</v>
      </c>
    </row>
    <row r="194" spans="1:3" x14ac:dyDescent="0.3">
      <c r="A194" t="s">
        <v>375</v>
      </c>
      <c r="B194" t="s">
        <v>376</v>
      </c>
      <c r="C194">
        <v>48835.739999999991</v>
      </c>
    </row>
    <row r="195" spans="1:3" x14ac:dyDescent="0.3">
      <c r="A195" t="s">
        <v>375</v>
      </c>
      <c r="B195" t="s">
        <v>377</v>
      </c>
    </row>
    <row r="196" spans="1:3" x14ac:dyDescent="0.3">
      <c r="A196" t="s">
        <v>378</v>
      </c>
      <c r="B196" t="s">
        <v>379</v>
      </c>
    </row>
    <row r="197" spans="1:3" x14ac:dyDescent="0.3">
      <c r="A197" t="s">
        <v>378</v>
      </c>
      <c r="B197" t="s">
        <v>380</v>
      </c>
      <c r="C197">
        <v>6000</v>
      </c>
    </row>
    <row r="198" spans="1:3" x14ac:dyDescent="0.3">
      <c r="A198" t="s">
        <v>381</v>
      </c>
      <c r="B198" t="s">
        <v>382</v>
      </c>
    </row>
    <row r="199" spans="1:3" x14ac:dyDescent="0.3">
      <c r="A199" t="s">
        <v>383</v>
      </c>
      <c r="B199" t="s">
        <v>384</v>
      </c>
    </row>
    <row r="200" spans="1:3" x14ac:dyDescent="0.3">
      <c r="A200" t="s">
        <v>385</v>
      </c>
      <c r="B200" t="s">
        <v>386</v>
      </c>
    </row>
    <row r="201" spans="1:3" x14ac:dyDescent="0.3">
      <c r="A201" t="s">
        <v>387</v>
      </c>
      <c r="B201" t="s">
        <v>388</v>
      </c>
    </row>
    <row r="202" spans="1:3" x14ac:dyDescent="0.3">
      <c r="A202" t="s">
        <v>389</v>
      </c>
      <c r="B202" t="s">
        <v>390</v>
      </c>
    </row>
    <row r="203" spans="1:3" x14ac:dyDescent="0.3">
      <c r="A203" t="s">
        <v>391</v>
      </c>
      <c r="B203" t="s">
        <v>392</v>
      </c>
    </row>
    <row r="204" spans="1:3" x14ac:dyDescent="0.3">
      <c r="A204" t="s">
        <v>393</v>
      </c>
      <c r="B204" t="s">
        <v>394</v>
      </c>
    </row>
    <row r="205" spans="1:3" x14ac:dyDescent="0.3">
      <c r="A205" t="s">
        <v>395</v>
      </c>
      <c r="B205" t="s">
        <v>396</v>
      </c>
    </row>
    <row r="206" spans="1:3" x14ac:dyDescent="0.3">
      <c r="A206" t="s">
        <v>397</v>
      </c>
      <c r="B206" t="s">
        <v>398</v>
      </c>
    </row>
    <row r="207" spans="1:3" x14ac:dyDescent="0.3">
      <c r="A207" t="s">
        <v>399</v>
      </c>
      <c r="B207" t="s">
        <v>400</v>
      </c>
    </row>
    <row r="208" spans="1:3" x14ac:dyDescent="0.3">
      <c r="A208" t="s">
        <v>401</v>
      </c>
      <c r="B208" t="s">
        <v>402</v>
      </c>
    </row>
    <row r="209" spans="1:4" x14ac:dyDescent="0.3">
      <c r="A209" t="s">
        <v>403</v>
      </c>
      <c r="B209" t="s">
        <v>404</v>
      </c>
    </row>
    <row r="210" spans="1:4" x14ac:dyDescent="0.3">
      <c r="A210" t="s">
        <v>405</v>
      </c>
      <c r="B210" t="s">
        <v>406</v>
      </c>
    </row>
    <row r="211" spans="1:4" x14ac:dyDescent="0.3">
      <c r="A211" t="s">
        <v>407</v>
      </c>
      <c r="B211" t="s">
        <v>408</v>
      </c>
    </row>
    <row r="212" spans="1:4" x14ac:dyDescent="0.3">
      <c r="A212" t="s">
        <v>409</v>
      </c>
      <c r="B212" t="s">
        <v>410</v>
      </c>
    </row>
    <row r="213" spans="1:4" x14ac:dyDescent="0.3">
      <c r="A213" t="s">
        <v>411</v>
      </c>
      <c r="B213" t="s">
        <v>412</v>
      </c>
      <c r="D213">
        <v>3050.35</v>
      </c>
    </row>
    <row r="214" spans="1:4" x14ac:dyDescent="0.3">
      <c r="A214" t="s">
        <v>413</v>
      </c>
      <c r="B214" t="s">
        <v>240</v>
      </c>
      <c r="C214">
        <v>3000</v>
      </c>
    </row>
    <row r="215" spans="1:4" x14ac:dyDescent="0.3">
      <c r="A215" t="s">
        <v>414</v>
      </c>
      <c r="B215" t="s">
        <v>55</v>
      </c>
      <c r="C215">
        <v>50.35</v>
      </c>
    </row>
    <row r="216" spans="1:4" x14ac:dyDescent="0.3">
      <c r="A216" t="s">
        <v>415</v>
      </c>
      <c r="B216" t="s">
        <v>416</v>
      </c>
      <c r="D216">
        <v>20000</v>
      </c>
    </row>
    <row r="217" spans="1:4" x14ac:dyDescent="0.3">
      <c r="A217" t="s">
        <v>417</v>
      </c>
      <c r="B217" t="s">
        <v>418</v>
      </c>
    </row>
    <row r="218" spans="1:4" x14ac:dyDescent="0.3">
      <c r="A218" t="s">
        <v>419</v>
      </c>
      <c r="B218" t="s">
        <v>420</v>
      </c>
      <c r="C218">
        <v>20000</v>
      </c>
    </row>
    <row r="219" spans="1:4" x14ac:dyDescent="0.3">
      <c r="A219">
        <v>8</v>
      </c>
      <c r="B219" t="s">
        <v>421</v>
      </c>
    </row>
    <row r="220" spans="1:4" x14ac:dyDescent="0.3">
      <c r="A220">
        <v>8.4</v>
      </c>
      <c r="B220" t="s">
        <v>422</v>
      </c>
    </row>
    <row r="221" spans="1:4" x14ac:dyDescent="0.3">
      <c r="A221" t="s">
        <v>423</v>
      </c>
      <c r="B221" t="s">
        <v>424</v>
      </c>
      <c r="D221">
        <v>10400</v>
      </c>
    </row>
    <row r="222" spans="1:4" x14ac:dyDescent="0.3">
      <c r="A222" t="s">
        <v>425</v>
      </c>
      <c r="B222" t="s">
        <v>426</v>
      </c>
    </row>
    <row r="223" spans="1:4" x14ac:dyDescent="0.3">
      <c r="A223" t="s">
        <v>427</v>
      </c>
      <c r="B223" t="s">
        <v>428</v>
      </c>
      <c r="C223">
        <v>10000</v>
      </c>
    </row>
    <row r="224" spans="1:4" x14ac:dyDescent="0.3">
      <c r="A224" t="s">
        <v>429</v>
      </c>
      <c r="B224" t="s">
        <v>430</v>
      </c>
    </row>
    <row r="225" spans="1:4" x14ac:dyDescent="0.3">
      <c r="A225" t="s">
        <v>429</v>
      </c>
      <c r="B225" t="s">
        <v>431</v>
      </c>
    </row>
    <row r="226" spans="1:4" x14ac:dyDescent="0.3">
      <c r="A226" t="s">
        <v>432</v>
      </c>
      <c r="B226" t="s">
        <v>433</v>
      </c>
      <c r="C226">
        <v>400</v>
      </c>
    </row>
    <row r="227" spans="1:4" x14ac:dyDescent="0.3">
      <c r="A227" t="s">
        <v>432</v>
      </c>
      <c r="B227" t="s">
        <v>434</v>
      </c>
    </row>
    <row r="228" spans="1:4" x14ac:dyDescent="0.3">
      <c r="A228" t="s">
        <v>435</v>
      </c>
      <c r="B228" t="s">
        <v>436</v>
      </c>
    </row>
    <row r="229" spans="1:4" x14ac:dyDescent="0.3">
      <c r="A229" t="s">
        <v>437</v>
      </c>
      <c r="B229" t="s">
        <v>438</v>
      </c>
    </row>
    <row r="230" spans="1:4" x14ac:dyDescent="0.3">
      <c r="A230" t="s">
        <v>439</v>
      </c>
      <c r="B230" t="s">
        <v>440</v>
      </c>
    </row>
    <row r="231" spans="1:4" x14ac:dyDescent="0.3">
      <c r="A231" t="s">
        <v>441</v>
      </c>
      <c r="B231" t="s">
        <v>388</v>
      </c>
    </row>
    <row r="232" spans="1:4" x14ac:dyDescent="0.3">
      <c r="A232">
        <v>9</v>
      </c>
      <c r="B232" t="s">
        <v>442</v>
      </c>
    </row>
    <row r="233" spans="1:4" x14ac:dyDescent="0.3">
      <c r="A233" t="s">
        <v>443</v>
      </c>
      <c r="B233" t="s">
        <v>444</v>
      </c>
    </row>
    <row r="234" spans="1:4" x14ac:dyDescent="0.3">
      <c r="A234" t="s">
        <v>445</v>
      </c>
      <c r="B234" t="s">
        <v>446</v>
      </c>
    </row>
    <row r="235" spans="1:4" x14ac:dyDescent="0.3">
      <c r="A235" t="s">
        <v>447</v>
      </c>
      <c r="B235" t="s">
        <v>448</v>
      </c>
    </row>
    <row r="236" spans="1:4" x14ac:dyDescent="0.3">
      <c r="A236">
        <v>9.6999999999999993</v>
      </c>
      <c r="B236" t="s">
        <v>449</v>
      </c>
    </row>
    <row r="237" spans="1:4" x14ac:dyDescent="0.3">
      <c r="A237" t="s">
        <v>450</v>
      </c>
      <c r="B237" t="s">
        <v>451</v>
      </c>
      <c r="D237">
        <v>68777.73000000001</v>
      </c>
    </row>
    <row r="238" spans="1:4" x14ac:dyDescent="0.3">
      <c r="A238" t="s">
        <v>452</v>
      </c>
      <c r="B238" t="s">
        <v>453</v>
      </c>
      <c r="C238">
        <v>21000</v>
      </c>
    </row>
    <row r="239" spans="1:4" x14ac:dyDescent="0.3">
      <c r="A239" t="s">
        <v>454</v>
      </c>
      <c r="B239" t="s">
        <v>455</v>
      </c>
      <c r="C239">
        <v>47777.73</v>
      </c>
    </row>
    <row r="240" spans="1:4" x14ac:dyDescent="0.3">
      <c r="A240" t="s">
        <v>59</v>
      </c>
      <c r="C240">
        <v>472795.86212399998</v>
      </c>
      <c r="D240">
        <v>472795.86212399998</v>
      </c>
    </row>
    <row r="243" spans="1:4" x14ac:dyDescent="0.3">
      <c r="C243">
        <v>-472795.86212399998</v>
      </c>
      <c r="D243" t="e">
        <v>#REF!</v>
      </c>
    </row>
    <row r="244" spans="1:4" x14ac:dyDescent="0.3">
      <c r="A244" t="s">
        <v>456</v>
      </c>
      <c r="C244" t="s">
        <v>457</v>
      </c>
    </row>
    <row r="245" spans="1:4" x14ac:dyDescent="0.3">
      <c r="A245" t="s">
        <v>458</v>
      </c>
      <c r="C245" t="s">
        <v>459</v>
      </c>
    </row>
    <row r="248" spans="1:4" x14ac:dyDescent="0.3">
      <c r="A248" t="s">
        <v>460</v>
      </c>
      <c r="C248" t="s">
        <v>461</v>
      </c>
    </row>
    <row r="249" spans="1:4" x14ac:dyDescent="0.3">
      <c r="A249" t="s">
        <v>462</v>
      </c>
      <c r="C249" t="s">
        <v>463</v>
      </c>
    </row>
    <row r="252" spans="1:4" x14ac:dyDescent="0.3">
      <c r="A252" t="s">
        <v>464</v>
      </c>
      <c r="C252" t="s">
        <v>465</v>
      </c>
    </row>
    <row r="253" spans="1:4" x14ac:dyDescent="0.3">
      <c r="A253" t="s">
        <v>466</v>
      </c>
      <c r="C253" t="s">
        <v>467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activeCell="M14" sqref="M14"/>
    </sheetView>
  </sheetViews>
  <sheetFormatPr baseColWidth="10" defaultRowHeight="14.4" x14ac:dyDescent="0.3"/>
  <cols>
    <col min="1" max="1" width="30.109375" bestFit="1" customWidth="1"/>
  </cols>
  <sheetData>
    <row r="1" spans="1:4" x14ac:dyDescent="0.3">
      <c r="A1" s="10" t="s">
        <v>475</v>
      </c>
    </row>
    <row r="2" spans="1:4" x14ac:dyDescent="0.3">
      <c r="A2" s="10"/>
    </row>
    <row r="3" spans="1:4" ht="28.8" x14ac:dyDescent="0.3">
      <c r="A3" s="17" t="s">
        <v>479</v>
      </c>
      <c r="B3">
        <v>12800</v>
      </c>
    </row>
    <row r="4" spans="1:4" x14ac:dyDescent="0.3">
      <c r="A4" t="s">
        <v>477</v>
      </c>
      <c r="B4">
        <v>25000</v>
      </c>
    </row>
    <row r="5" spans="1:4" x14ac:dyDescent="0.3">
      <c r="A5" t="s">
        <v>478</v>
      </c>
      <c r="B5">
        <v>4000</v>
      </c>
    </row>
    <row r="6" spans="1:4" s="10" customFormat="1" x14ac:dyDescent="0.3">
      <c r="A6" s="18" t="s">
        <v>59</v>
      </c>
      <c r="B6" s="10">
        <v>41800</v>
      </c>
    </row>
    <row r="11" spans="1:4" x14ac:dyDescent="0.3">
      <c r="A11" s="9" t="s">
        <v>480</v>
      </c>
      <c r="D11" s="9" t="s">
        <v>476</v>
      </c>
    </row>
    <row r="12" spans="1:4" x14ac:dyDescent="0.3">
      <c r="A12" t="s">
        <v>472</v>
      </c>
      <c r="B12">
        <v>16800</v>
      </c>
      <c r="D12" s="19">
        <f>+((B12*100)/$B$6)</f>
        <v>40.191387559808611</v>
      </c>
    </row>
    <row r="13" spans="1:4" x14ac:dyDescent="0.3">
      <c r="A13" t="s">
        <v>473</v>
      </c>
      <c r="B13">
        <v>12000</v>
      </c>
      <c r="D13" s="19">
        <f t="shared" ref="D13:D14" si="0">+((B13*100)/$B$6)</f>
        <v>28.708133971291865</v>
      </c>
    </row>
    <row r="14" spans="1:4" x14ac:dyDescent="0.3">
      <c r="A14" t="s">
        <v>474</v>
      </c>
      <c r="B14">
        <v>13000</v>
      </c>
      <c r="D14" s="19">
        <f t="shared" si="0"/>
        <v>31.100478468899521</v>
      </c>
    </row>
    <row r="15" spans="1:4" x14ac:dyDescent="0.3">
      <c r="A15" s="18" t="s">
        <v>59</v>
      </c>
      <c r="B15" s="10">
        <f>SUM(B12:B14)</f>
        <v>41800</v>
      </c>
      <c r="D15" s="20">
        <f>SUM(D12:D14)</f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G11" sqref="G11"/>
    </sheetView>
  </sheetViews>
  <sheetFormatPr baseColWidth="10" defaultRowHeight="14.4" x14ac:dyDescent="0.3"/>
  <cols>
    <col min="1" max="1" width="36.77734375" customWidth="1"/>
  </cols>
  <sheetData>
    <row r="1" spans="1:4" ht="20.399999999999999" x14ac:dyDescent="0.3">
      <c r="A1" s="22" t="s">
        <v>481</v>
      </c>
      <c r="B1" s="22" t="s">
        <v>482</v>
      </c>
      <c r="C1" s="22" t="s">
        <v>483</v>
      </c>
      <c r="D1" s="23" t="s">
        <v>484</v>
      </c>
    </row>
    <row r="2" spans="1:4" ht="20.399999999999999" x14ac:dyDescent="0.3">
      <c r="A2" s="24" t="s">
        <v>485</v>
      </c>
      <c r="B2" s="25">
        <v>7000</v>
      </c>
      <c r="C2" s="26">
        <v>6148.07</v>
      </c>
      <c r="D2" s="27">
        <f>+((C2*100)/B2)</f>
        <v>87.829571428571427</v>
      </c>
    </row>
    <row r="3" spans="1:4" x14ac:dyDescent="0.3">
      <c r="A3" s="28" t="s">
        <v>486</v>
      </c>
      <c r="B3" s="25">
        <v>18781.77</v>
      </c>
      <c r="C3" s="26">
        <v>18635.289999999997</v>
      </c>
      <c r="D3" s="27">
        <f t="shared" ref="D3:D11" si="0">+((C3*100)/B3)</f>
        <v>99.220094804696245</v>
      </c>
    </row>
    <row r="4" spans="1:4" ht="40.200000000000003" x14ac:dyDescent="0.3">
      <c r="A4" s="29" t="s">
        <v>487</v>
      </c>
      <c r="B4" s="25">
        <v>3000</v>
      </c>
      <c r="C4" s="26">
        <v>35493.050000000003</v>
      </c>
      <c r="D4" s="27">
        <f t="shared" si="0"/>
        <v>1183.1016666666669</v>
      </c>
    </row>
    <row r="5" spans="1:4" ht="43.2" x14ac:dyDescent="0.3">
      <c r="A5" s="30" t="s">
        <v>488</v>
      </c>
      <c r="B5" s="31">
        <f>1000</f>
        <v>1000</v>
      </c>
      <c r="C5" s="26">
        <v>1360.08</v>
      </c>
      <c r="D5" s="27">
        <f t="shared" si="0"/>
        <v>136.00800000000001</v>
      </c>
    </row>
    <row r="6" spans="1:4" ht="43.2" x14ac:dyDescent="0.3">
      <c r="A6" s="32" t="s">
        <v>489</v>
      </c>
      <c r="B6" s="31">
        <f>16000+13000</f>
        <v>29000</v>
      </c>
      <c r="C6" s="26">
        <v>24358.45</v>
      </c>
      <c r="D6" s="27">
        <f t="shared" si="0"/>
        <v>83.994655172413786</v>
      </c>
    </row>
    <row r="7" spans="1:4" ht="28.8" x14ac:dyDescent="0.3">
      <c r="A7" s="33" t="s">
        <v>490</v>
      </c>
      <c r="B7" s="25">
        <v>14000</v>
      </c>
      <c r="C7" s="26">
        <f>4040+5760</f>
        <v>9800</v>
      </c>
      <c r="D7" s="27">
        <f t="shared" si="0"/>
        <v>70</v>
      </c>
    </row>
    <row r="8" spans="1:4" ht="28.8" x14ac:dyDescent="0.3">
      <c r="A8" s="34" t="s">
        <v>491</v>
      </c>
      <c r="B8" s="25">
        <v>8835.74</v>
      </c>
      <c r="C8" s="26">
        <v>3907.1899999999996</v>
      </c>
      <c r="D8" s="27">
        <f t="shared" si="0"/>
        <v>44.220291679021784</v>
      </c>
    </row>
    <row r="9" spans="1:4" ht="43.2" x14ac:dyDescent="0.3">
      <c r="A9" s="35" t="s">
        <v>492</v>
      </c>
      <c r="B9" s="31">
        <v>40000</v>
      </c>
      <c r="C9" s="26">
        <f>10602.48+5838</f>
        <v>16440.48</v>
      </c>
      <c r="D9" s="27">
        <f t="shared" si="0"/>
        <v>41.101199999999999</v>
      </c>
    </row>
    <row r="10" spans="1:4" ht="28.8" x14ac:dyDescent="0.3">
      <c r="A10" s="17" t="s">
        <v>493</v>
      </c>
      <c r="B10" s="31">
        <v>26064</v>
      </c>
      <c r="C10" s="26">
        <v>26064</v>
      </c>
      <c r="D10" s="27">
        <f t="shared" si="0"/>
        <v>100</v>
      </c>
    </row>
    <row r="11" spans="1:4" ht="57.6" x14ac:dyDescent="0.3">
      <c r="A11" s="17" t="s">
        <v>494</v>
      </c>
      <c r="B11" s="31">
        <f>201587.59-147681.51</f>
        <v>53906.079999999987</v>
      </c>
      <c r="C11" s="26">
        <f>176782.41-142206.61</f>
        <v>34575.800000000017</v>
      </c>
      <c r="D11" s="27">
        <f t="shared" si="0"/>
        <v>64.140816768720754</v>
      </c>
    </row>
    <row r="12" spans="1:4" x14ac:dyDescent="0.3">
      <c r="B12">
        <f>SUM(B2:B11)</f>
        <v>201587.59</v>
      </c>
      <c r="C12">
        <f>SUM(C2:C11)</f>
        <v>176782.41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Ingresos-Egresos</vt:lpstr>
      <vt:lpstr>Gasto Corriente-Inversion</vt:lpstr>
      <vt:lpstr>Presupuesto participativo</vt:lpstr>
      <vt:lpstr>PRESUPUESTO PLANIFICADO</vt:lpstr>
      <vt:lpstr>GRUPOS VULNERABLES</vt:lpstr>
      <vt:lpstr>CUMPLIM EJEC PRESUP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2021-06-22T14:12:08Z</dcterms:created>
  <dcterms:modified xsi:type="dcterms:W3CDTF">2021-06-23T15:46:45Z</dcterms:modified>
</cp:coreProperties>
</file>